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computer\share\nym_share_data\11-20-18 Current Documents\Budget Information\2022-2023 Budget\"/>
    </mc:Choice>
  </mc:AlternateContent>
  <xr:revisionPtr revIDLastSave="0" documentId="13_ncr:1_{851BB4C6-DBFE-4E87-AE1F-B61BDCEE4F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3" i="1" l="1"/>
  <c r="G236" i="1"/>
  <c r="G152" i="1"/>
  <c r="G261" i="1"/>
  <c r="G225" i="1"/>
  <c r="G207" i="1"/>
  <c r="G117" i="1"/>
  <c r="G499" i="1" l="1"/>
  <c r="G501" i="1" s="1"/>
  <c r="G396" i="1"/>
  <c r="G349" i="1" l="1"/>
  <c r="G357" i="1"/>
  <c r="G273" i="1"/>
  <c r="G282" i="1"/>
  <c r="G178" i="1"/>
  <c r="G170" i="1"/>
  <c r="G163" i="1"/>
  <c r="G144" i="1"/>
  <c r="G123" i="1"/>
  <c r="G108" i="1"/>
  <c r="G85" i="1"/>
  <c r="G69" i="1"/>
  <c r="G56" i="1"/>
  <c r="G185" i="1" l="1"/>
  <c r="G451" i="1"/>
  <c r="G433" i="1"/>
  <c r="G427" i="1"/>
  <c r="G436" i="1" s="1"/>
  <c r="G363" i="1"/>
  <c r="G329" i="1"/>
  <c r="G323" i="1"/>
  <c r="G381" i="1"/>
  <c r="G372" i="1"/>
  <c r="G220" i="1"/>
  <c r="G215" i="1"/>
  <c r="G200" i="1"/>
  <c r="G192" i="1"/>
  <c r="G132" i="1"/>
  <c r="G146" i="1" s="1"/>
  <c r="G248" i="1"/>
  <c r="G63" i="1"/>
  <c r="G93" i="1"/>
  <c r="G80" i="1"/>
  <c r="G75" i="1"/>
  <c r="G250" i="1" l="1"/>
  <c r="G209" i="1"/>
  <c r="G124" i="1"/>
  <c r="G284" i="1" s="1"/>
  <c r="F501" i="1"/>
  <c r="F451" i="1"/>
  <c r="F427" i="1"/>
  <c r="F433" i="1"/>
  <c r="F200" i="1"/>
  <c r="F436" i="1" l="1"/>
  <c r="F261" i="1"/>
  <c r="F396" i="1" l="1"/>
  <c r="F381" i="1"/>
  <c r="F372" i="1"/>
  <c r="F363" i="1"/>
  <c r="F357" i="1"/>
  <c r="F349" i="1"/>
  <c r="F329" i="1"/>
  <c r="F323" i="1"/>
  <c r="F282" i="1"/>
  <c r="F273" i="1"/>
  <c r="F123" i="1" l="1"/>
  <c r="F236" i="1" l="1"/>
  <c r="F117" i="1"/>
  <c r="F248" i="1"/>
  <c r="F229" i="1"/>
  <c r="F225" i="1"/>
  <c r="F220" i="1"/>
  <c r="F215" i="1"/>
  <c r="F207" i="1"/>
  <c r="F192" i="1"/>
  <c r="F163" i="1"/>
  <c r="F170" i="1"/>
  <c r="F178" i="1"/>
  <c r="F185" i="1" s="1"/>
  <c r="F144" i="1"/>
  <c r="F108" i="1"/>
  <c r="F250" i="1" l="1"/>
  <c r="F209" i="1"/>
  <c r="F137" i="1"/>
  <c r="F336" i="1"/>
  <c r="F132" i="1"/>
  <c r="F98" i="1"/>
  <c r="F85" i="1"/>
  <c r="F69" i="1"/>
  <c r="F63" i="1"/>
  <c r="F152" i="1"/>
  <c r="F93" i="1"/>
  <c r="F80" i="1"/>
  <c r="F56" i="1"/>
  <c r="F146" i="1" l="1"/>
  <c r="F124" i="1"/>
  <c r="C451" i="1"/>
  <c r="C433" i="1"/>
  <c r="C427" i="1"/>
  <c r="C436" i="1" s="1"/>
  <c r="C396" i="1"/>
  <c r="C385" i="1"/>
  <c r="C381" i="1"/>
  <c r="C372" i="1"/>
  <c r="C363" i="1"/>
  <c r="C357" i="1"/>
  <c r="C349" i="1"/>
  <c r="C336" i="1"/>
  <c r="C329" i="1"/>
  <c r="C323" i="1"/>
  <c r="C282" i="1"/>
  <c r="C273" i="1"/>
  <c r="C261" i="1"/>
  <c r="C248" i="1"/>
  <c r="C236" i="1"/>
  <c r="C229" i="1"/>
  <c r="C225" i="1"/>
  <c r="C220" i="1"/>
  <c r="C215" i="1"/>
  <c r="C207" i="1"/>
  <c r="C200" i="1"/>
  <c r="C192" i="1"/>
  <c r="C178" i="1"/>
  <c r="C170" i="1"/>
  <c r="C163" i="1"/>
  <c r="C152" i="1"/>
  <c r="C144" i="1"/>
  <c r="C137" i="1"/>
  <c r="C132" i="1"/>
  <c r="C123" i="1"/>
  <c r="C117" i="1"/>
  <c r="C108" i="1"/>
  <c r="C98" i="1"/>
  <c r="C93" i="1"/>
  <c r="C80" i="1"/>
  <c r="C75" i="1"/>
  <c r="C69" i="1"/>
  <c r="C63" i="1"/>
  <c r="C56" i="1"/>
  <c r="C250" i="1" l="1"/>
  <c r="C146" i="1"/>
  <c r="C209" i="1"/>
  <c r="C185" i="1"/>
  <c r="B451" i="1"/>
  <c r="C15" i="1" l="1"/>
  <c r="B229" i="1" l="1"/>
  <c r="B225" i="1"/>
  <c r="B207" i="1"/>
  <c r="B200" i="1"/>
  <c r="B63" i="1"/>
  <c r="B433" i="1" l="1"/>
  <c r="B427" i="1"/>
  <c r="B396" i="1"/>
  <c r="B385" i="1"/>
  <c r="B381" i="1"/>
  <c r="B372" i="1"/>
  <c r="B363" i="1"/>
  <c r="B357" i="1"/>
  <c r="B349" i="1"/>
  <c r="B336" i="1"/>
  <c r="B329" i="1"/>
  <c r="B323" i="1"/>
  <c r="B282" i="1"/>
  <c r="B273" i="1"/>
  <c r="B261" i="1"/>
  <c r="B248" i="1"/>
  <c r="B236" i="1"/>
  <c r="B220" i="1"/>
  <c r="B215" i="1"/>
  <c r="B192" i="1"/>
  <c r="B178" i="1"/>
  <c r="B170" i="1"/>
  <c r="B163" i="1"/>
  <c r="B152" i="1"/>
  <c r="B144" i="1"/>
  <c r="B137" i="1"/>
  <c r="B132" i="1"/>
  <c r="B123" i="1"/>
  <c r="B117" i="1"/>
  <c r="B108" i="1"/>
  <c r="B93" i="1"/>
  <c r="B98" i="1"/>
  <c r="B80" i="1"/>
  <c r="B75" i="1"/>
  <c r="B69" i="1"/>
  <c r="B56" i="1"/>
  <c r="B146" i="1" l="1"/>
  <c r="B250" i="1"/>
  <c r="B436" i="1"/>
  <c r="B209" i="1"/>
  <c r="B185" i="1"/>
</calcChain>
</file>

<file path=xl/sharedStrings.xml><?xml version="1.0" encoding="utf-8"?>
<sst xmlns="http://schemas.openxmlformats.org/spreadsheetml/2006/main" count="337" uniqueCount="316">
  <si>
    <t>Final</t>
  </si>
  <si>
    <t>Budget</t>
  </si>
  <si>
    <t>TOTAL GENERAL FUND</t>
  </si>
  <si>
    <t>ANTICIPATED REVENUES</t>
  </si>
  <si>
    <t>ANTICIPATED SURPLUS</t>
  </si>
  <si>
    <t>TO BE RAISED BY TAXES</t>
  </si>
  <si>
    <t>ASSESSED VALUE</t>
  </si>
  <si>
    <t>TAX RATE</t>
  </si>
  <si>
    <t>LEGISLATIVE</t>
  </si>
  <si>
    <t>BOARD OF TRUSTEES</t>
  </si>
  <si>
    <t xml:space="preserve"> A1010.1 Personal Services</t>
  </si>
  <si>
    <t xml:space="preserve"> A1010.4 Contractual</t>
  </si>
  <si>
    <t>Total Legislative</t>
  </si>
  <si>
    <t>JUDICIAL</t>
  </si>
  <si>
    <t>VILLAGE JUSTICE</t>
  </si>
  <si>
    <t xml:space="preserve"> A1110.1 Personal Services</t>
  </si>
  <si>
    <t xml:space="preserve"> A1110.2 Equipment</t>
  </si>
  <si>
    <t xml:space="preserve"> A1110.4 Contractual</t>
  </si>
  <si>
    <t>Total Judicial</t>
  </si>
  <si>
    <t>EXECUTIVE</t>
  </si>
  <si>
    <t>MAYOR</t>
  </si>
  <si>
    <t xml:space="preserve"> A1210.1 Personal Services</t>
  </si>
  <si>
    <t xml:space="preserve"> A1210.4 Contractual</t>
  </si>
  <si>
    <t>Total Executive</t>
  </si>
  <si>
    <t>FINANCES</t>
  </si>
  <si>
    <t>TREASURER</t>
  </si>
  <si>
    <t xml:space="preserve"> A1325.2 Equipment</t>
  </si>
  <si>
    <t xml:space="preserve"> A1325.4 Contractual</t>
  </si>
  <si>
    <t>Total Treasurer</t>
  </si>
  <si>
    <t xml:space="preserve"> A1330.1 Tax Collector</t>
  </si>
  <si>
    <t xml:space="preserve"> A1330.4 Contractual</t>
  </si>
  <si>
    <t>Total Tax Expense</t>
  </si>
  <si>
    <t>ASSESSMENT</t>
  </si>
  <si>
    <t xml:space="preserve"> A1355.1 Personal Services</t>
  </si>
  <si>
    <t xml:space="preserve"> A1355.4 Contractual</t>
  </si>
  <si>
    <t>Total Assessment</t>
  </si>
  <si>
    <t>Total Finances</t>
  </si>
  <si>
    <t>STAFF</t>
  </si>
  <si>
    <t>CLERK</t>
  </si>
  <si>
    <t xml:space="preserve"> A1410.1 Personal Services</t>
  </si>
  <si>
    <t xml:space="preserve"> A1410.2 Equipment</t>
  </si>
  <si>
    <t xml:space="preserve"> A1410.4 Contractual</t>
  </si>
  <si>
    <t>Total Clerk</t>
  </si>
  <si>
    <t>LAW</t>
  </si>
  <si>
    <t>A1420.1 Personal Services</t>
  </si>
  <si>
    <t>A1420.4 Contractual Expense</t>
  </si>
  <si>
    <t>Total Law</t>
  </si>
  <si>
    <t>ENGINEERING</t>
  </si>
  <si>
    <t xml:space="preserve"> A1440.4 Contractual Expense</t>
  </si>
  <si>
    <t xml:space="preserve"> A1440.5 Sauquoit Creek Comm</t>
  </si>
  <si>
    <t>Total Engineering</t>
  </si>
  <si>
    <t>ELECTION</t>
  </si>
  <si>
    <t xml:space="preserve"> A1450.4 Contractual Expense</t>
  </si>
  <si>
    <t>BUILDINGS &amp; PARKS</t>
  </si>
  <si>
    <t>SHARED SERVICES</t>
  </si>
  <si>
    <t xml:space="preserve"> A1620.1 Personal Services</t>
  </si>
  <si>
    <t xml:space="preserve"> A1620.4 Contractual</t>
  </si>
  <si>
    <t>Total Shared Services</t>
  </si>
  <si>
    <t>SPECIAL ITEMS</t>
  </si>
  <si>
    <t xml:space="preserve"> A1910.4 Unall. Insurance</t>
  </si>
  <si>
    <t xml:space="preserve"> A1920.4 Municipal Dues</t>
  </si>
  <si>
    <t xml:space="preserve"> A1990.4 Contingent</t>
  </si>
  <si>
    <t>Total Special Items</t>
  </si>
  <si>
    <t>Total Government Support</t>
  </si>
  <si>
    <t>PUBLIC SAFETY</t>
  </si>
  <si>
    <t>POLICE</t>
  </si>
  <si>
    <t xml:space="preserve"> A3120.1 Personal Services</t>
  </si>
  <si>
    <t xml:space="preserve"> A3120.2 Equipment</t>
  </si>
  <si>
    <t xml:space="preserve"> A3120.4 Contractual</t>
  </si>
  <si>
    <t xml:space="preserve"> A3120.41 DWI/speed/safe comm.</t>
  </si>
  <si>
    <t>Total Police</t>
  </si>
  <si>
    <t>CROSSING GUARDS</t>
  </si>
  <si>
    <t xml:space="preserve"> A3310.1 Personal Services</t>
  </si>
  <si>
    <t xml:space="preserve"> A3310.4 Contractual</t>
  </si>
  <si>
    <t>Total Crossing Guards</t>
  </si>
  <si>
    <t>FIRE DEPARTMENT</t>
  </si>
  <si>
    <t xml:space="preserve"> A3410.1 Personal Services</t>
  </si>
  <si>
    <t xml:space="preserve"> A3410.2 Equipment</t>
  </si>
  <si>
    <t xml:space="preserve"> A3410.4 Contractual</t>
  </si>
  <si>
    <t xml:space="preserve">Total Fire Department </t>
  </si>
  <si>
    <t>Total Public Safety</t>
  </si>
  <si>
    <t>HEALTH</t>
  </si>
  <si>
    <t>REGISTRAR OF VITAL STATS.</t>
  </si>
  <si>
    <t xml:space="preserve"> A4020.1 Personal Services</t>
  </si>
  <si>
    <t xml:space="preserve"> A4020.4 Contractual</t>
  </si>
  <si>
    <t>Total Health</t>
  </si>
  <si>
    <t>TRANSPORTATION</t>
  </si>
  <si>
    <t>STREET ADMINISTRATION</t>
  </si>
  <si>
    <t xml:space="preserve"> A5010.1 Personal Services</t>
  </si>
  <si>
    <t xml:space="preserve"> A5010.2 Equipment (Mech. Tool)</t>
  </si>
  <si>
    <t xml:space="preserve"> A5010.4 Contractual</t>
  </si>
  <si>
    <t>Total Street Administration</t>
  </si>
  <si>
    <t>STREET MAINTENANCE</t>
  </si>
  <si>
    <t xml:space="preserve"> A5110.1 Personal Services</t>
  </si>
  <si>
    <t xml:space="preserve"> A5110.11 Summer Temp.</t>
  </si>
  <si>
    <t xml:space="preserve"> A5110.2 Equipment</t>
  </si>
  <si>
    <t xml:space="preserve"> A5110.4 Contractual</t>
  </si>
  <si>
    <t xml:space="preserve"> A5110.41 Vehicle Maintenance</t>
  </si>
  <si>
    <t>Total Street Maintenance</t>
  </si>
  <si>
    <t>CHIPS</t>
  </si>
  <si>
    <t xml:space="preserve"> A5112.2 Perm. Imp.</t>
  </si>
  <si>
    <t>SNOW REMOVAL</t>
  </si>
  <si>
    <t xml:space="preserve"> A5142.1 Personal Services </t>
  </si>
  <si>
    <t xml:space="preserve"> A5142.4 Contractual</t>
  </si>
  <si>
    <t>Total Snow Removal</t>
  </si>
  <si>
    <t>STREET LIGHTING/TRAFFIC CON</t>
  </si>
  <si>
    <t xml:space="preserve"> A5182.4 Contractual</t>
  </si>
  <si>
    <t>SIDEWALKS</t>
  </si>
  <si>
    <t xml:space="preserve"> A5410.4 Contractual</t>
  </si>
  <si>
    <t>Total Transportation</t>
  </si>
  <si>
    <t>CULTURE &amp; RECREATION</t>
  </si>
  <si>
    <t>PLAYGROUND &amp; RECOLLECTIONS</t>
  </si>
  <si>
    <t xml:space="preserve"> A7140.1 Personal Services</t>
  </si>
  <si>
    <t xml:space="preserve"> A7140.2 Equipment</t>
  </si>
  <si>
    <t xml:space="preserve"> A7140.4 Contractual</t>
  </si>
  <si>
    <t>Total Playground &amp; Recreation</t>
  </si>
  <si>
    <t>COMMUNITY CENTER</t>
  </si>
  <si>
    <t>A7180.4  Community Center</t>
  </si>
  <si>
    <t>YOUTH PROGRAMS</t>
  </si>
  <si>
    <t xml:space="preserve"> A7310.1 Personal Services</t>
  </si>
  <si>
    <t xml:space="preserve"> A7310.4 Contractual</t>
  </si>
  <si>
    <t>Total Youth Programs</t>
  </si>
  <si>
    <t>CELEBRATIONS</t>
  </si>
  <si>
    <t xml:space="preserve"> A7550.4 Contractual</t>
  </si>
  <si>
    <t>ADULT RECREATION</t>
  </si>
  <si>
    <t xml:space="preserve"> A7620.1 Personal Services</t>
  </si>
  <si>
    <t xml:space="preserve"> A7620.4 Contractual</t>
  </si>
  <si>
    <t>Total Adult Recreation</t>
  </si>
  <si>
    <t>Total Culture &amp; Recreation</t>
  </si>
  <si>
    <t>HOME &amp; COMMUNITY SERV.</t>
  </si>
  <si>
    <t xml:space="preserve"> A8010.1 Personal Services(Zone)</t>
  </si>
  <si>
    <t xml:space="preserve"> A8010.2 Equipment</t>
  </si>
  <si>
    <t xml:space="preserve"> A8010.4 Contractual</t>
  </si>
  <si>
    <t>Total Zoning</t>
  </si>
  <si>
    <t>PLANNING</t>
  </si>
  <si>
    <t xml:space="preserve"> A8020.1 Personal Services </t>
  </si>
  <si>
    <t xml:space="preserve"> A8020.4 Contractual</t>
  </si>
  <si>
    <t>Total Planning</t>
  </si>
  <si>
    <t>SANITARY SEWERS</t>
  </si>
  <si>
    <t xml:space="preserve"> A8120.1 Personal Services </t>
  </si>
  <si>
    <t xml:space="preserve"> A8120.4 Contractual</t>
  </si>
  <si>
    <t>Total Sanitary Sewers</t>
  </si>
  <si>
    <t>STORM SEWERS</t>
  </si>
  <si>
    <t xml:space="preserve"> A8140.4 Contractual</t>
  </si>
  <si>
    <t>Total Storm Sewers</t>
  </si>
  <si>
    <t>REFUSE COLLECTION</t>
  </si>
  <si>
    <t xml:space="preserve"> A8160.1 Personal Services</t>
  </si>
  <si>
    <t xml:space="preserve"> A8160.2 Equipment</t>
  </si>
  <si>
    <t xml:space="preserve"> A8160.4 Contractual</t>
  </si>
  <si>
    <t xml:space="preserve"> A8160.41 Equipment Maint.</t>
  </si>
  <si>
    <t>Total Refuse Collection</t>
  </si>
  <si>
    <t>COMMUNITY BEAUTIFICATION</t>
  </si>
  <si>
    <t xml:space="preserve"> A8510.4 Contractual</t>
  </si>
  <si>
    <t>SHADE  TREES</t>
  </si>
  <si>
    <t xml:space="preserve"> A8560.4 Contractual</t>
  </si>
  <si>
    <t>CODE ENFORCEMENT</t>
  </si>
  <si>
    <t xml:space="preserve"> A8664.1 Personal Services</t>
  </si>
  <si>
    <t xml:space="preserve"> A8664.2 Equipment</t>
  </si>
  <si>
    <t xml:space="preserve"> A8664.4 Contractual</t>
  </si>
  <si>
    <t>Total Code Enforcement</t>
  </si>
  <si>
    <t>Total Home &amp; Community</t>
  </si>
  <si>
    <t>EMPLOYEE BENEFITS</t>
  </si>
  <si>
    <t xml:space="preserve"> A9010.8 Retirement</t>
  </si>
  <si>
    <t xml:space="preserve"> A9015.8 P &amp; F Retirement</t>
  </si>
  <si>
    <t xml:space="preserve"> A9030.8 Social Security</t>
  </si>
  <si>
    <t xml:space="preserve"> A9040.8 Workman's Comp.</t>
  </si>
  <si>
    <t xml:space="preserve"> A9050.8 Unemployment Ins.</t>
  </si>
  <si>
    <t xml:space="preserve"> A9055.8 DBI</t>
  </si>
  <si>
    <t xml:space="preserve"> A9060.8 Hosp. Medical Ins.</t>
  </si>
  <si>
    <t>Total Employee Benefits</t>
  </si>
  <si>
    <t>INTERFUND TRANSFERS</t>
  </si>
  <si>
    <t xml:space="preserve"> A9901.9 Transfer to Library</t>
  </si>
  <si>
    <t xml:space="preserve"> A0962.2 Transfer to Capital Acct</t>
  </si>
  <si>
    <t xml:space="preserve">   Capital (Buildings)</t>
  </si>
  <si>
    <t xml:space="preserve">   Capital (Main Street)</t>
  </si>
  <si>
    <t xml:space="preserve">   Capital (Fire Equipment)</t>
  </si>
  <si>
    <t xml:space="preserve">   Capital (Library Roof)</t>
  </si>
  <si>
    <t xml:space="preserve">   Capital (Highway Equipment)</t>
  </si>
  <si>
    <t xml:space="preserve">   Capital (Police)</t>
  </si>
  <si>
    <t>Total Interfund Transfers</t>
  </si>
  <si>
    <t>DEBT SERVICE</t>
  </si>
  <si>
    <t xml:space="preserve"> A9720.6 SIB Principal-Bond </t>
  </si>
  <si>
    <t xml:space="preserve"> A9720.7 SIB Interest Bond</t>
  </si>
  <si>
    <t xml:space="preserve"> A9730.64 BAN Sewer Project</t>
  </si>
  <si>
    <t xml:space="preserve"> A9730.74 BAN Sewer Interest</t>
  </si>
  <si>
    <t>Total Debt Service</t>
  </si>
  <si>
    <t>REVENUES</t>
  </si>
  <si>
    <t xml:space="preserve"> A910 Use of Fund Balance</t>
  </si>
  <si>
    <t>REAL PROPERTY TAXES</t>
  </si>
  <si>
    <t>A1001 Real Property Taxes</t>
  </si>
  <si>
    <t>OTHER TAX ITEMS</t>
  </si>
  <si>
    <t xml:space="preserve"> A1081 In Lieu Of</t>
  </si>
  <si>
    <t xml:space="preserve"> A1090 Interest &amp; Penalty</t>
  </si>
  <si>
    <t>Total Other Tax Items</t>
  </si>
  <si>
    <t>NON-PROPERTY TAXES</t>
  </si>
  <si>
    <t xml:space="preserve"> A1120 OC Sales Tax</t>
  </si>
  <si>
    <t xml:space="preserve"> A1170 Franchises</t>
  </si>
  <si>
    <t>Total Non-Property Taxes</t>
  </si>
  <si>
    <t>DEPARTMENTAL INCOME</t>
  </si>
  <si>
    <t xml:space="preserve"> A1255 Clerk Fees</t>
  </si>
  <si>
    <t xml:space="preserve"> A1520 Police Fees</t>
  </si>
  <si>
    <t xml:space="preserve"> A1603 Vital Stats</t>
  </si>
  <si>
    <t xml:space="preserve"> A1710 Public Works</t>
  </si>
  <si>
    <t>HOME &amp; COMMUNITY SERVICE</t>
  </si>
  <si>
    <t xml:space="preserve"> A2122 Sewer Fees</t>
  </si>
  <si>
    <t xml:space="preserve"> A2130 Garbage</t>
  </si>
  <si>
    <t xml:space="preserve"> A2150 #3 Mill Street Lights</t>
  </si>
  <si>
    <t>INTERGOVERNMENTAL CHARGES</t>
  </si>
  <si>
    <t xml:space="preserve"> A2260 Police DWI/speed/ Safe</t>
  </si>
  <si>
    <t xml:space="preserve"> A2262 Fire Protection -Other G</t>
  </si>
  <si>
    <t xml:space="preserve"> A2302 Public Works-Other Gov.</t>
  </si>
  <si>
    <t xml:space="preserve"> A2374 Sewer Charges-Other G</t>
  </si>
  <si>
    <t xml:space="preserve"> A2378 Delinquent Water Bills</t>
  </si>
  <si>
    <t>Total Intergovernmental</t>
  </si>
  <si>
    <t>USE OF MONEY &amp; PROPERTY</t>
  </si>
  <si>
    <t xml:space="preserve"> A2401 Interest</t>
  </si>
  <si>
    <t>A2401R Interest -Reserves</t>
  </si>
  <si>
    <t xml:space="preserve"> A2410 Rents - Gvts.</t>
  </si>
  <si>
    <t xml:space="preserve">Total Use of Money &amp; Property </t>
  </si>
  <si>
    <t>LICENSE &amp; PERMITS</t>
  </si>
  <si>
    <t xml:space="preserve"> A2530 Games of Chance</t>
  </si>
  <si>
    <t xml:space="preserve"> A2555 Building Permits</t>
  </si>
  <si>
    <t xml:space="preserve"> A2560 Street Opening Permits</t>
  </si>
  <si>
    <t xml:space="preserve"> A2590 Permits Other</t>
  </si>
  <si>
    <t>Total License &amp; Permits</t>
  </si>
  <si>
    <t>FINES &amp; FORFEITURES</t>
  </si>
  <si>
    <t xml:space="preserve"> A2610 Court Fines</t>
  </si>
  <si>
    <t>SALES OF PROPERTY</t>
  </si>
  <si>
    <t xml:space="preserve"> A2665 Sale of Equipment &amp; Property</t>
  </si>
  <si>
    <t xml:space="preserve"> A2680 Insurance Recovery</t>
  </si>
  <si>
    <t xml:space="preserve"> A2690 Other Comp.</t>
  </si>
  <si>
    <t xml:space="preserve">Total </t>
  </si>
  <si>
    <t>MISCELLANEOUS</t>
  </si>
  <si>
    <t xml:space="preserve"> A2701 Refunds</t>
  </si>
  <si>
    <t>Total Miscellaneous</t>
  </si>
  <si>
    <t>STATE AID</t>
  </si>
  <si>
    <t xml:space="preserve"> A3001 Per. Capital</t>
  </si>
  <si>
    <t xml:space="preserve"> A3002 State Grant</t>
  </si>
  <si>
    <t xml:space="preserve"> A3005 Mortgage Tax</t>
  </si>
  <si>
    <t xml:space="preserve"> A3501 CHIPS</t>
  </si>
  <si>
    <t xml:space="preserve"> A3801 Rec. Elderly</t>
  </si>
  <si>
    <t xml:space="preserve"> A3820 Rec. Youth</t>
  </si>
  <si>
    <t>Total State Aid</t>
  </si>
  <si>
    <t>TOTAL ESTIMATED REVS.</t>
  </si>
  <si>
    <t>TAXES TO BE LEVIED</t>
  </si>
  <si>
    <t>LIBRARY</t>
  </si>
  <si>
    <t xml:space="preserve"> L7410.1 Personal Services</t>
  </si>
  <si>
    <t xml:space="preserve"> L7410.2 Equipment</t>
  </si>
  <si>
    <t xml:space="preserve"> L7410.3 Gates Hardware Grant</t>
  </si>
  <si>
    <t xml:space="preserve"> L7410.41 Books</t>
  </si>
  <si>
    <t xml:space="preserve"> L7410.4 Contractual</t>
  </si>
  <si>
    <t>Total Library</t>
  </si>
  <si>
    <t xml:space="preserve"> L9010.8 Retirement</t>
  </si>
  <si>
    <t xml:space="preserve"> L9030.8 Social Security</t>
  </si>
  <si>
    <t xml:space="preserve"> L9060.8 Health Insurance</t>
  </si>
  <si>
    <t>Total Benefits</t>
  </si>
  <si>
    <t>TOTAL LIBRARY BUDGET</t>
  </si>
  <si>
    <t>LIBRARY REVENUES</t>
  </si>
  <si>
    <t xml:space="preserve"> Fund Balance</t>
  </si>
  <si>
    <t xml:space="preserve"> L5031 Interfund Transfer</t>
  </si>
  <si>
    <t xml:space="preserve"> L2360 Service to Others</t>
  </si>
  <si>
    <t xml:space="preserve"> L2082 Fees &amp; Fines</t>
  </si>
  <si>
    <t xml:space="preserve"> L2670 Book Sales</t>
  </si>
  <si>
    <t xml:space="preserve"> L2701 Refunds</t>
  </si>
  <si>
    <t xml:space="preserve"> L2760 Library System Grants</t>
  </si>
  <si>
    <t xml:space="preserve"> L2770 County Grants</t>
  </si>
  <si>
    <t>TOTAL LIBRARY REVENUES</t>
  </si>
  <si>
    <t xml:space="preserve"> A5010.11 Overtime</t>
  </si>
  <si>
    <t xml:space="preserve"> A3021 Court Grant</t>
  </si>
  <si>
    <t xml:space="preserve"> A2130.A  Green Bags</t>
  </si>
  <si>
    <t xml:space="preserve"> L2790 Erate Program (annual)</t>
  </si>
  <si>
    <t xml:space="preserve"> A1189 Sewer Credits</t>
  </si>
  <si>
    <t xml:space="preserve"> L2705 Gifts/Donations</t>
  </si>
  <si>
    <t xml:space="preserve"> A3089 State Aid - Other</t>
  </si>
  <si>
    <t xml:space="preserve">Budget </t>
  </si>
  <si>
    <t xml:space="preserve"> A3410.41 Fire Contract-Clark Mills</t>
  </si>
  <si>
    <t xml:space="preserve">            Senator Griffo</t>
  </si>
  <si>
    <t>2017-18</t>
  </si>
  <si>
    <t>2018-19</t>
  </si>
  <si>
    <t>2019-20</t>
  </si>
  <si>
    <t xml:space="preserve"> </t>
  </si>
  <si>
    <t xml:space="preserve">Final </t>
  </si>
  <si>
    <t>Tax Collection</t>
  </si>
  <si>
    <t>.96% increase</t>
  </si>
  <si>
    <t>Increase over Previous Year</t>
  </si>
  <si>
    <t>A1010.1</t>
  </si>
  <si>
    <t>A1110.1</t>
  </si>
  <si>
    <t>A1210.1</t>
  </si>
  <si>
    <t>A1330.1</t>
  </si>
  <si>
    <t>A1355.1</t>
  </si>
  <si>
    <t>A1410.1</t>
  </si>
  <si>
    <t>A1450.4</t>
  </si>
  <si>
    <t>A1620.1</t>
  </si>
  <si>
    <t>A3120.1</t>
  </si>
  <si>
    <t>A3310.1</t>
  </si>
  <si>
    <t>A3410.1</t>
  </si>
  <si>
    <t>A5010.1</t>
  </si>
  <si>
    <t>A5010.11</t>
  </si>
  <si>
    <t>A5110.1</t>
  </si>
  <si>
    <t>A5110.11</t>
  </si>
  <si>
    <t>A5142.1</t>
  </si>
  <si>
    <t>A7140.1</t>
  </si>
  <si>
    <t>A7310.1</t>
  </si>
  <si>
    <t>A7620.1</t>
  </si>
  <si>
    <t>A8010.1</t>
  </si>
  <si>
    <t>A8020.1</t>
  </si>
  <si>
    <t>A8160.1</t>
  </si>
  <si>
    <t>A8664.1</t>
  </si>
  <si>
    <t>x7.65%</t>
  </si>
  <si>
    <t>2020-2021</t>
  </si>
  <si>
    <t>2021-2022</t>
  </si>
  <si>
    <t>Total Revenues</t>
  </si>
  <si>
    <t>A1420.1</t>
  </si>
  <si>
    <t>2022-2023</t>
  </si>
  <si>
    <t>Property Tax (from line A1001)</t>
  </si>
  <si>
    <t>Adopted April 12,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</si>
</sst>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#,##0.00;[Red]#,##0.00"/>
    <numFmt numFmtId="166" formatCode="&quot;$&quot;#,##0.00;[Red]&quot;$&quot;#,##0.00"/>
    <numFmt numFmtId="167" formatCode="&quot;$&quot;#,##0.0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4"/>
      <name val="Lucida Calligraphy"/>
      <family val="4"/>
    </font>
    <font>
      <b/>
      <sz val="10"/>
      <name val="Arial"/>
      <family val="2"/>
    </font>
    <font>
      <sz val="10"/>
      <name val="Arial"/>
      <family val="2"/>
    </font>
    <font>
      <b/>
      <sz val="18"/>
      <name val="Lucida Calligraphy"/>
      <family val="4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2" fillId="0" borderId="1" xfId="0" applyNumberFormat="1" applyFont="1" applyBorder="1"/>
    <xf numFmtId="0" fontId="3" fillId="0" borderId="0" xfId="0" applyFont="1"/>
    <xf numFmtId="43" fontId="4" fillId="0" borderId="0" xfId="0" applyNumberFormat="1" applyFont="1" applyBorder="1" applyAlignment="1"/>
    <xf numFmtId="0" fontId="5" fillId="0" borderId="0" xfId="0" applyFont="1"/>
    <xf numFmtId="0" fontId="6" fillId="0" borderId="0" xfId="0" applyFont="1"/>
    <xf numFmtId="43" fontId="5" fillId="0" borderId="1" xfId="0" applyNumberFormat="1" applyFont="1" applyBorder="1"/>
    <xf numFmtId="4" fontId="5" fillId="0" borderId="1" xfId="0" applyNumberFormat="1" applyFont="1" applyBorder="1"/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Border="1"/>
    <xf numFmtId="0" fontId="0" fillId="0" borderId="1" xfId="0" applyBorder="1"/>
    <xf numFmtId="0" fontId="6" fillId="0" borderId="0" xfId="0" applyFont="1" applyBorder="1"/>
    <xf numFmtId="4" fontId="5" fillId="0" borderId="1" xfId="1" applyNumberFormat="1" applyFont="1" applyBorder="1"/>
    <xf numFmtId="4" fontId="0" fillId="0" borderId="0" xfId="0" applyNumberFormat="1" applyBorder="1"/>
    <xf numFmtId="4" fontId="5" fillId="0" borderId="1" xfId="0" applyNumberFormat="1" applyFont="1" applyFill="1" applyBorder="1"/>
    <xf numFmtId="4" fontId="5" fillId="0" borderId="0" xfId="0" applyNumberFormat="1" applyFont="1" applyBorder="1"/>
    <xf numFmtId="4" fontId="0" fillId="0" borderId="1" xfId="1" applyNumberFormat="1" applyFont="1" applyBorder="1"/>
    <xf numFmtId="1" fontId="0" fillId="0" borderId="0" xfId="0" applyNumberFormat="1" applyAlignment="1">
      <alignment horizontal="center" vertical="center"/>
    </xf>
    <xf numFmtId="164" fontId="7" fillId="0" borderId="0" xfId="0" applyNumberFormat="1" applyFont="1" applyBorder="1" applyAlignment="1"/>
    <xf numFmtId="4" fontId="0" fillId="0" borderId="0" xfId="0" applyNumberFormat="1" applyFill="1"/>
    <xf numFmtId="4" fontId="0" fillId="0" borderId="0" xfId="0" applyNumberFormat="1" applyFill="1" applyBorder="1"/>
    <xf numFmtId="0" fontId="5" fillId="0" borderId="2" xfId="0" applyFont="1" applyBorder="1"/>
    <xf numFmtId="0" fontId="0" fillId="0" borderId="2" xfId="0" applyBorder="1"/>
    <xf numFmtId="4" fontId="6" fillId="0" borderId="1" xfId="0" applyNumberFormat="1" applyFont="1" applyBorder="1"/>
    <xf numFmtId="4" fontId="0" fillId="0" borderId="1" xfId="0" applyNumberFormat="1" applyBorder="1"/>
    <xf numFmtId="0" fontId="5" fillId="0" borderId="2" xfId="0" applyFont="1" applyFill="1" applyBorder="1"/>
    <xf numFmtId="43" fontId="0" fillId="0" borderId="1" xfId="0" applyNumberFormat="1" applyBorder="1"/>
    <xf numFmtId="0" fontId="2" fillId="0" borderId="1" xfId="0" applyFont="1" applyBorder="1"/>
    <xf numFmtId="4" fontId="2" fillId="0" borderId="0" xfId="0" applyNumberFormat="1" applyFont="1"/>
    <xf numFmtId="0" fontId="2" fillId="0" borderId="0" xfId="0" applyFont="1"/>
    <xf numFmtId="0" fontId="8" fillId="0" borderId="0" xfId="0" applyFont="1"/>
    <xf numFmtId="4" fontId="0" fillId="0" borderId="1" xfId="0" applyNumberFormat="1" applyFont="1" applyBorder="1"/>
    <xf numFmtId="0" fontId="0" fillId="0" borderId="1" xfId="0" applyFont="1" applyBorder="1"/>
    <xf numFmtId="0" fontId="6" fillId="0" borderId="2" xfId="0" applyFont="1" applyBorder="1"/>
    <xf numFmtId="0" fontId="9" fillId="0" borderId="0" xfId="0" applyFont="1" applyBorder="1"/>
    <xf numFmtId="41" fontId="9" fillId="0" borderId="0" xfId="0" applyNumberFormat="1" applyFont="1" applyBorder="1"/>
    <xf numFmtId="39" fontId="9" fillId="0" borderId="0" xfId="0" applyNumberFormat="1" applyFont="1" applyBorder="1"/>
    <xf numFmtId="165" fontId="6" fillId="0" borderId="2" xfId="0" applyNumberFormat="1" applyFont="1" applyBorder="1"/>
    <xf numFmtId="165" fontId="6" fillId="0" borderId="1" xfId="0" applyNumberFormat="1" applyFont="1" applyBorder="1"/>
    <xf numFmtId="165" fontId="0" fillId="0" borderId="1" xfId="0" applyNumberFormat="1" applyFont="1" applyBorder="1"/>
    <xf numFmtId="165" fontId="5" fillId="0" borderId="2" xfId="0" applyNumberFormat="1" applyFont="1" applyBorder="1"/>
    <xf numFmtId="165" fontId="5" fillId="0" borderId="1" xfId="0" applyNumberFormat="1" applyFont="1" applyFill="1" applyBorder="1"/>
    <xf numFmtId="165" fontId="0" fillId="0" borderId="1" xfId="0" applyNumberFormat="1" applyBorder="1"/>
    <xf numFmtId="165" fontId="5" fillId="0" borderId="1" xfId="0" applyNumberFormat="1" applyFont="1" applyBorder="1"/>
    <xf numFmtId="165" fontId="0" fillId="0" borderId="2" xfId="0" applyNumberFormat="1" applyBorder="1"/>
    <xf numFmtId="165" fontId="2" fillId="0" borderId="1" xfId="0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 applyFill="1" applyBorder="1"/>
    <xf numFmtId="165" fontId="9" fillId="0" borderId="0" xfId="0" applyNumberFormat="1" applyFont="1" applyBorder="1"/>
    <xf numFmtId="0" fontId="2" fillId="0" borderId="2" xfId="0" applyFont="1" applyBorder="1"/>
    <xf numFmtId="166" fontId="9" fillId="0" borderId="0" xfId="0" applyNumberFormat="1" applyFont="1" applyBorder="1"/>
    <xf numFmtId="0" fontId="7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/>
    <xf numFmtId="2" fontId="0" fillId="0" borderId="0" xfId="0" applyNumberFormat="1"/>
    <xf numFmtId="0" fontId="2" fillId="0" borderId="2" xfId="0" applyFont="1" applyFill="1" applyBorder="1"/>
    <xf numFmtId="2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43" fontId="2" fillId="0" borderId="1" xfId="0" applyNumberFormat="1" applyFont="1" applyBorder="1"/>
    <xf numFmtId="43" fontId="0" fillId="0" borderId="0" xfId="1" applyFont="1"/>
    <xf numFmtId="1" fontId="0" fillId="0" borderId="0" xfId="1" applyNumberFormat="1" applyFont="1"/>
    <xf numFmtId="167" fontId="0" fillId="0" borderId="0" xfId="0" applyNumberFormat="1"/>
    <xf numFmtId="41" fontId="9" fillId="0" borderId="3" xfId="0" applyNumberFormat="1" applyFont="1" applyBorder="1"/>
    <xf numFmtId="0" fontId="0" fillId="0" borderId="3" xfId="0" applyBorder="1"/>
    <xf numFmtId="165" fontId="0" fillId="0" borderId="0" xfId="0" applyNumberFormat="1" applyBorder="1"/>
    <xf numFmtId="43" fontId="2" fillId="0" borderId="1" xfId="1" applyFont="1" applyBorder="1"/>
    <xf numFmtId="4" fontId="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502"/>
  <sheetViews>
    <sheetView tabSelected="1" view="pageLayout" zoomScaleNormal="100" workbookViewId="0">
      <selection activeCell="E26" sqref="E26"/>
    </sheetView>
  </sheetViews>
  <sheetFormatPr defaultRowHeight="12.75" x14ac:dyDescent="0.2"/>
  <cols>
    <col min="1" max="1" width="34.28515625" bestFit="1" customWidth="1"/>
    <col min="2" max="2" width="14.42578125" style="3" hidden="1" customWidth="1"/>
    <col min="3" max="3" width="12.7109375" style="3" hidden="1" customWidth="1"/>
    <col min="4" max="4" width="12.7109375" style="3" bestFit="1" customWidth="1"/>
    <col min="5" max="5" width="12.7109375" style="52" bestFit="1" customWidth="1"/>
    <col min="6" max="7" width="13.140625" bestFit="1" customWidth="1"/>
  </cols>
  <sheetData>
    <row r="6" spans="1:7" x14ac:dyDescent="0.2">
      <c r="A6" s="1"/>
      <c r="B6" s="2" t="s">
        <v>0</v>
      </c>
      <c r="C6" s="2" t="s">
        <v>0</v>
      </c>
      <c r="D6" s="2" t="s">
        <v>281</v>
      </c>
      <c r="E6" s="51" t="s">
        <v>0</v>
      </c>
      <c r="F6" s="2" t="s">
        <v>0</v>
      </c>
      <c r="G6" s="2" t="s">
        <v>0</v>
      </c>
    </row>
    <row r="7" spans="1:7" x14ac:dyDescent="0.2">
      <c r="A7" s="1"/>
      <c r="B7" s="2" t="s">
        <v>274</v>
      </c>
      <c r="C7" s="2" t="s">
        <v>274</v>
      </c>
      <c r="D7" s="2" t="s">
        <v>1</v>
      </c>
      <c r="E7" s="51" t="s">
        <v>1</v>
      </c>
      <c r="F7" s="2" t="s">
        <v>1</v>
      </c>
      <c r="G7" s="2" t="s">
        <v>1</v>
      </c>
    </row>
    <row r="8" spans="1:7" x14ac:dyDescent="0.2">
      <c r="A8" s="1"/>
      <c r="B8" s="22" t="s">
        <v>277</v>
      </c>
      <c r="C8" s="22" t="s">
        <v>278</v>
      </c>
      <c r="D8" s="2" t="s">
        <v>279</v>
      </c>
      <c r="E8" s="51" t="s">
        <v>309</v>
      </c>
      <c r="F8" t="s">
        <v>310</v>
      </c>
      <c r="G8" t="s">
        <v>313</v>
      </c>
    </row>
    <row r="12" spans="1:7" x14ac:dyDescent="0.2">
      <c r="A12" t="s">
        <v>2</v>
      </c>
      <c r="B12" s="3">
        <v>2369557</v>
      </c>
      <c r="C12" s="3">
        <v>2463341</v>
      </c>
      <c r="D12" s="3">
        <v>2483167</v>
      </c>
      <c r="E12" s="52">
        <v>2535641</v>
      </c>
      <c r="F12" s="3">
        <v>2588333</v>
      </c>
      <c r="G12" s="3">
        <v>2622078</v>
      </c>
    </row>
    <row r="13" spans="1:7" x14ac:dyDescent="0.2">
      <c r="A13" t="s">
        <v>3</v>
      </c>
      <c r="B13" s="3">
        <v>1253070</v>
      </c>
      <c r="C13" s="3">
        <v>1290220</v>
      </c>
      <c r="D13" s="3">
        <v>1290220</v>
      </c>
      <c r="E13" s="52">
        <v>1321712</v>
      </c>
      <c r="F13" s="3">
        <v>1358496</v>
      </c>
      <c r="G13" s="3">
        <v>1375398</v>
      </c>
    </row>
    <row r="14" spans="1:7" x14ac:dyDescent="0.2">
      <c r="A14" t="s">
        <v>4</v>
      </c>
      <c r="B14" s="3">
        <v>130000</v>
      </c>
      <c r="C14" s="3">
        <v>130000</v>
      </c>
      <c r="D14" s="3">
        <v>130000</v>
      </c>
      <c r="E14" s="52">
        <v>130000</v>
      </c>
      <c r="F14" s="3">
        <v>130000</v>
      </c>
      <c r="G14" s="3">
        <v>130000</v>
      </c>
    </row>
    <row r="15" spans="1:7" x14ac:dyDescent="0.2">
      <c r="A15" t="s">
        <v>5</v>
      </c>
      <c r="B15" s="3">
        <v>986488</v>
      </c>
      <c r="C15" s="3">
        <f>SUM(C12-C13-C14)</f>
        <v>1043121</v>
      </c>
      <c r="D15" s="3">
        <v>1062914</v>
      </c>
      <c r="E15" s="52">
        <v>1083929</v>
      </c>
      <c r="F15" s="3">
        <v>1099837</v>
      </c>
      <c r="G15" s="3">
        <v>1116680</v>
      </c>
    </row>
    <row r="17" spans="1:7" x14ac:dyDescent="0.2">
      <c r="A17" t="s">
        <v>6</v>
      </c>
      <c r="B17" s="3">
        <v>23166339</v>
      </c>
      <c r="C17" s="3">
        <v>23069360</v>
      </c>
      <c r="D17" s="3">
        <v>22953879</v>
      </c>
      <c r="E17" s="52">
        <v>23006667</v>
      </c>
      <c r="F17" s="3">
        <v>23058757</v>
      </c>
      <c r="G17" s="3">
        <v>23094136</v>
      </c>
    </row>
    <row r="19" spans="1:7" s="15" customFormat="1" x14ac:dyDescent="0.2">
      <c r="A19" s="27" t="s">
        <v>7</v>
      </c>
      <c r="B19" s="4">
        <v>42.58</v>
      </c>
      <c r="C19" s="4">
        <v>45.22</v>
      </c>
      <c r="D19" s="4">
        <v>46.31</v>
      </c>
      <c r="E19" s="50">
        <v>47.11</v>
      </c>
      <c r="F19" s="32">
        <v>47.7</v>
      </c>
      <c r="G19" s="32">
        <v>48.4</v>
      </c>
    </row>
    <row r="23" spans="1:7" s="34" customFormat="1" x14ac:dyDescent="0.2">
      <c r="A23" s="35" t="s">
        <v>284</v>
      </c>
      <c r="B23" s="33" t="s">
        <v>283</v>
      </c>
      <c r="C23" s="33">
        <v>5.84</v>
      </c>
      <c r="D23" s="33">
        <v>2.41</v>
      </c>
      <c r="E23" s="53">
        <v>1.72</v>
      </c>
      <c r="F23" s="34">
        <v>1.48</v>
      </c>
      <c r="G23" s="34">
        <v>1.53</v>
      </c>
    </row>
    <row r="24" spans="1:7" ht="18" x14ac:dyDescent="0.25">
      <c r="A24" s="5"/>
    </row>
    <row r="25" spans="1:7" ht="19.5" x14ac:dyDescent="0.35">
      <c r="A25" s="6"/>
    </row>
    <row r="26" spans="1:7" ht="26.25" x14ac:dyDescent="0.5">
      <c r="A26" s="58" t="s">
        <v>281</v>
      </c>
    </row>
    <row r="27" spans="1:7" ht="26.25" x14ac:dyDescent="0.5">
      <c r="A27" s="23" t="s">
        <v>1</v>
      </c>
    </row>
    <row r="28" spans="1:7" ht="19.5" x14ac:dyDescent="0.35">
      <c r="A28" s="59" t="s">
        <v>315</v>
      </c>
    </row>
    <row r="29" spans="1:7" ht="19.5" x14ac:dyDescent="0.35">
      <c r="A29" s="60"/>
    </row>
    <row r="51" spans="1:7" x14ac:dyDescent="0.2">
      <c r="A51" s="7"/>
    </row>
    <row r="52" spans="1:7" x14ac:dyDescent="0.2">
      <c r="A52" s="7" t="s">
        <v>8</v>
      </c>
    </row>
    <row r="53" spans="1:7" x14ac:dyDescent="0.2">
      <c r="A53" s="8" t="s">
        <v>9</v>
      </c>
    </row>
    <row r="54" spans="1:7" x14ac:dyDescent="0.2">
      <c r="A54" t="s">
        <v>10</v>
      </c>
      <c r="B54" s="3">
        <v>18000</v>
      </c>
      <c r="C54" s="3">
        <v>18000</v>
      </c>
      <c r="D54" s="3">
        <v>18000</v>
      </c>
      <c r="E54" s="52">
        <v>18000</v>
      </c>
      <c r="F54" s="3">
        <v>18000</v>
      </c>
      <c r="G54" s="3">
        <v>18000</v>
      </c>
    </row>
    <row r="55" spans="1:7" x14ac:dyDescent="0.2">
      <c r="A55" t="s">
        <v>11</v>
      </c>
      <c r="B55" s="3">
        <v>500</v>
      </c>
      <c r="C55" s="3">
        <v>500</v>
      </c>
      <c r="D55" s="3">
        <v>500</v>
      </c>
      <c r="E55" s="52">
        <v>500</v>
      </c>
      <c r="F55" s="3">
        <v>500</v>
      </c>
      <c r="G55" s="3">
        <v>500</v>
      </c>
    </row>
    <row r="56" spans="1:7" s="32" customFormat="1" x14ac:dyDescent="0.2">
      <c r="A56" s="26" t="s">
        <v>12</v>
      </c>
      <c r="B56" s="17">
        <f>SUM(B54:B55)</f>
        <v>18500</v>
      </c>
      <c r="C56" s="17">
        <f>SUM(C54:C55)</f>
        <v>18500</v>
      </c>
      <c r="D56" s="4">
        <v>18500</v>
      </c>
      <c r="E56" s="50">
        <v>18500</v>
      </c>
      <c r="F56" s="4">
        <f>SUM(F54:F55)</f>
        <v>18500</v>
      </c>
      <c r="G56" s="4">
        <f>SUM(G54:G55)</f>
        <v>18500</v>
      </c>
    </row>
    <row r="58" spans="1:7" x14ac:dyDescent="0.2">
      <c r="A58" s="7" t="s">
        <v>13</v>
      </c>
    </row>
    <row r="59" spans="1:7" x14ac:dyDescent="0.2">
      <c r="A59" t="s">
        <v>14</v>
      </c>
    </row>
    <row r="60" spans="1:7" x14ac:dyDescent="0.2">
      <c r="A60" t="s">
        <v>15</v>
      </c>
      <c r="B60" s="3">
        <v>31660</v>
      </c>
      <c r="C60" s="3">
        <v>31660</v>
      </c>
      <c r="D60" s="3">
        <v>31600</v>
      </c>
      <c r="E60" s="52">
        <v>32293</v>
      </c>
      <c r="F60" s="3">
        <v>33460</v>
      </c>
      <c r="G60" s="3">
        <v>33460</v>
      </c>
    </row>
    <row r="61" spans="1:7" x14ac:dyDescent="0.2">
      <c r="A61" t="s">
        <v>16</v>
      </c>
      <c r="B61" s="3">
        <v>0</v>
      </c>
      <c r="C61" s="3">
        <v>0</v>
      </c>
    </row>
    <row r="62" spans="1:7" x14ac:dyDescent="0.2">
      <c r="A62" t="s">
        <v>17</v>
      </c>
      <c r="B62" s="3">
        <v>7500</v>
      </c>
      <c r="C62" s="3">
        <v>7500</v>
      </c>
      <c r="D62" s="3">
        <v>7500</v>
      </c>
      <c r="E62" s="52">
        <v>7500</v>
      </c>
      <c r="F62" s="3">
        <v>6500</v>
      </c>
      <c r="G62" s="3">
        <v>6500</v>
      </c>
    </row>
    <row r="63" spans="1:7" s="32" customFormat="1" x14ac:dyDescent="0.2">
      <c r="A63" s="26" t="s">
        <v>18</v>
      </c>
      <c r="B63" s="9">
        <f>SUM(B60:B62)</f>
        <v>39160</v>
      </c>
      <c r="C63" s="9">
        <f>SUM(C60:C62)</f>
        <v>39160</v>
      </c>
      <c r="D63" s="4">
        <v>39100</v>
      </c>
      <c r="E63" s="50">
        <v>39793</v>
      </c>
      <c r="F63" s="4">
        <f>SUM(F60:F62)</f>
        <v>39960</v>
      </c>
      <c r="G63" s="4">
        <f>SUM(G60:G62)</f>
        <v>39960</v>
      </c>
    </row>
    <row r="65" spans="1:7" x14ac:dyDescent="0.2">
      <c r="A65" s="7" t="s">
        <v>19</v>
      </c>
    </row>
    <row r="66" spans="1:7" x14ac:dyDescent="0.2">
      <c r="A66" t="s">
        <v>20</v>
      </c>
    </row>
    <row r="67" spans="1:7" x14ac:dyDescent="0.2">
      <c r="A67" t="s">
        <v>21</v>
      </c>
      <c r="B67" s="3">
        <v>6300</v>
      </c>
      <c r="C67" s="3">
        <v>6300</v>
      </c>
      <c r="D67" s="3">
        <v>6300</v>
      </c>
      <c r="E67" s="52">
        <v>6300</v>
      </c>
      <c r="F67" s="3">
        <v>6300</v>
      </c>
      <c r="G67" s="3">
        <v>6300</v>
      </c>
    </row>
    <row r="68" spans="1:7" x14ac:dyDescent="0.2">
      <c r="A68" t="s">
        <v>22</v>
      </c>
      <c r="B68" s="3">
        <v>800</v>
      </c>
      <c r="C68" s="3">
        <v>800</v>
      </c>
      <c r="D68" s="3">
        <v>800</v>
      </c>
      <c r="E68" s="52">
        <v>800</v>
      </c>
      <c r="F68" s="3">
        <v>1000</v>
      </c>
      <c r="G68" s="3">
        <v>1000</v>
      </c>
    </row>
    <row r="69" spans="1:7" s="32" customFormat="1" x14ac:dyDescent="0.2">
      <c r="A69" s="26" t="s">
        <v>23</v>
      </c>
      <c r="B69" s="10">
        <f>SUM(B67:B68)</f>
        <v>7100</v>
      </c>
      <c r="C69" s="10">
        <f>SUM(C67:C68)</f>
        <v>7100</v>
      </c>
      <c r="D69" s="4">
        <v>7100</v>
      </c>
      <c r="E69" s="50">
        <v>7100</v>
      </c>
      <c r="F69" s="4">
        <f>SUM(F67:F68)</f>
        <v>7300</v>
      </c>
      <c r="G69" s="4">
        <f>SUM(G67:G68)</f>
        <v>7300</v>
      </c>
    </row>
    <row r="71" spans="1:7" x14ac:dyDescent="0.2">
      <c r="A71" s="7" t="s">
        <v>24</v>
      </c>
    </row>
    <row r="72" spans="1:7" x14ac:dyDescent="0.2">
      <c r="A72" t="s">
        <v>25</v>
      </c>
    </row>
    <row r="73" spans="1:7" x14ac:dyDescent="0.2">
      <c r="A73" t="s">
        <v>26</v>
      </c>
      <c r="B73" s="3">
        <v>0</v>
      </c>
      <c r="C73" s="3">
        <v>0</v>
      </c>
      <c r="D73" s="3">
        <v>0</v>
      </c>
      <c r="E73" s="52">
        <v>0</v>
      </c>
      <c r="F73" s="3">
        <v>250</v>
      </c>
      <c r="G73" s="3">
        <v>0</v>
      </c>
    </row>
    <row r="74" spans="1:7" x14ac:dyDescent="0.2">
      <c r="A74" s="14" t="s">
        <v>27</v>
      </c>
      <c r="B74" s="18">
        <v>2000</v>
      </c>
      <c r="C74" s="18">
        <v>2000</v>
      </c>
      <c r="D74" s="25">
        <v>1300</v>
      </c>
      <c r="E74" s="54">
        <v>1500</v>
      </c>
      <c r="F74" s="3">
        <v>3500</v>
      </c>
      <c r="G74" s="3">
        <v>7000</v>
      </c>
    </row>
    <row r="75" spans="1:7" s="32" customFormat="1" x14ac:dyDescent="0.2">
      <c r="A75" s="56" t="s">
        <v>28</v>
      </c>
      <c r="B75" s="10">
        <f>SUM(B73:B74)</f>
        <v>2000</v>
      </c>
      <c r="C75" s="10">
        <f>SUM(C73:C74)</f>
        <v>2000</v>
      </c>
      <c r="D75" s="4">
        <v>1300</v>
      </c>
      <c r="E75" s="50">
        <v>1500</v>
      </c>
      <c r="F75" s="4">
        <v>3750</v>
      </c>
      <c r="G75" s="63">
        <f>SUM(G73:G74)</f>
        <v>7000</v>
      </c>
    </row>
    <row r="77" spans="1:7" x14ac:dyDescent="0.2">
      <c r="A77" t="s">
        <v>282</v>
      </c>
    </row>
    <row r="78" spans="1:7" x14ac:dyDescent="0.2">
      <c r="A78" t="s">
        <v>29</v>
      </c>
      <c r="B78" s="3">
        <v>832</v>
      </c>
      <c r="C78" s="3">
        <v>832</v>
      </c>
      <c r="D78" s="3">
        <v>944</v>
      </c>
      <c r="E78" s="52">
        <v>992</v>
      </c>
      <c r="F78" s="3">
        <v>1000</v>
      </c>
      <c r="G78" s="3">
        <v>1000</v>
      </c>
    </row>
    <row r="79" spans="1:7" x14ac:dyDescent="0.2">
      <c r="A79" s="14" t="s">
        <v>30</v>
      </c>
      <c r="B79" s="18">
        <v>3000</v>
      </c>
      <c r="C79" s="18">
        <v>3000</v>
      </c>
      <c r="D79" s="25">
        <v>3000</v>
      </c>
      <c r="E79" s="54">
        <v>3000</v>
      </c>
      <c r="F79" s="3">
        <v>3545</v>
      </c>
      <c r="G79" s="3">
        <v>3595</v>
      </c>
    </row>
    <row r="80" spans="1:7" s="32" customFormat="1" x14ac:dyDescent="0.2">
      <c r="A80" s="56" t="s">
        <v>31</v>
      </c>
      <c r="B80" s="10">
        <f>SUM(B78:B79)</f>
        <v>3832</v>
      </c>
      <c r="C80" s="10">
        <f>SUM(C78:C79)</f>
        <v>3832</v>
      </c>
      <c r="D80" s="4">
        <v>3944</v>
      </c>
      <c r="E80" s="50">
        <v>3992</v>
      </c>
      <c r="F80" s="4">
        <f>SUM(F78:F79)</f>
        <v>4545</v>
      </c>
      <c r="G80" s="4">
        <f>SUM(G78:G79)</f>
        <v>4595</v>
      </c>
    </row>
    <row r="82" spans="1:7" x14ac:dyDescent="0.2">
      <c r="A82" t="s">
        <v>32</v>
      </c>
    </row>
    <row r="83" spans="1:7" x14ac:dyDescent="0.2">
      <c r="A83" t="s">
        <v>33</v>
      </c>
      <c r="B83" s="3">
        <v>5002</v>
      </c>
      <c r="C83" s="3">
        <v>5002</v>
      </c>
      <c r="D83" s="3">
        <v>5002</v>
      </c>
      <c r="E83" s="52">
        <v>5102</v>
      </c>
      <c r="F83" s="3">
        <v>5002</v>
      </c>
      <c r="G83" s="3">
        <v>5002</v>
      </c>
    </row>
    <row r="84" spans="1:7" x14ac:dyDescent="0.2">
      <c r="A84" s="14" t="s">
        <v>34</v>
      </c>
      <c r="B84" s="18">
        <v>1400</v>
      </c>
      <c r="C84" s="18">
        <v>1400</v>
      </c>
      <c r="D84" s="25">
        <v>800</v>
      </c>
      <c r="E84" s="54">
        <v>800</v>
      </c>
      <c r="F84" s="3">
        <v>1400</v>
      </c>
      <c r="G84" s="3">
        <v>1400</v>
      </c>
    </row>
    <row r="85" spans="1:7" s="32" customFormat="1" x14ac:dyDescent="0.2">
      <c r="A85" s="56" t="s">
        <v>35</v>
      </c>
      <c r="B85" s="4">
        <v>6402</v>
      </c>
      <c r="C85" s="4">
        <v>6402</v>
      </c>
      <c r="D85" s="4">
        <v>5802</v>
      </c>
      <c r="E85" s="50">
        <v>5902</v>
      </c>
      <c r="F85" s="4">
        <f>SUM(F83:F84)</f>
        <v>6402</v>
      </c>
      <c r="G85" s="4">
        <f>SUM(G83:G84)</f>
        <v>6402</v>
      </c>
    </row>
    <row r="86" spans="1:7" s="15" customFormat="1" x14ac:dyDescent="0.2">
      <c r="A86" s="26" t="s">
        <v>36</v>
      </c>
      <c r="B86" s="10" t="s">
        <v>280</v>
      </c>
      <c r="C86" s="10" t="s">
        <v>280</v>
      </c>
      <c r="D86" s="29"/>
      <c r="E86" s="47"/>
    </row>
    <row r="87" spans="1:7" x14ac:dyDescent="0.2">
      <c r="A87" s="13"/>
    </row>
    <row r="88" spans="1:7" x14ac:dyDescent="0.2">
      <c r="A88" s="7" t="s">
        <v>37</v>
      </c>
    </row>
    <row r="89" spans="1:7" x14ac:dyDescent="0.2">
      <c r="A89" t="s">
        <v>38</v>
      </c>
    </row>
    <row r="90" spans="1:7" x14ac:dyDescent="0.2">
      <c r="A90" t="s">
        <v>39</v>
      </c>
      <c r="B90" s="3">
        <v>53334</v>
      </c>
      <c r="C90" s="3">
        <v>56255</v>
      </c>
      <c r="D90" s="3">
        <v>51522</v>
      </c>
      <c r="E90" s="52">
        <v>52553</v>
      </c>
      <c r="F90" s="61">
        <v>58668</v>
      </c>
      <c r="G90" s="3">
        <v>58000</v>
      </c>
    </row>
    <row r="91" spans="1:7" x14ac:dyDescent="0.2">
      <c r="A91" t="s">
        <v>40</v>
      </c>
      <c r="B91" s="3">
        <v>0</v>
      </c>
      <c r="D91" s="3">
        <v>0</v>
      </c>
      <c r="E91" s="52">
        <v>0</v>
      </c>
      <c r="F91" s="3">
        <v>500</v>
      </c>
      <c r="G91" s="3">
        <v>0</v>
      </c>
    </row>
    <row r="92" spans="1:7" x14ac:dyDescent="0.2">
      <c r="A92" s="14" t="s">
        <v>41</v>
      </c>
      <c r="B92" s="18">
        <v>14475</v>
      </c>
      <c r="C92" s="18">
        <v>14500</v>
      </c>
      <c r="D92" s="25">
        <v>14500</v>
      </c>
      <c r="E92" s="54">
        <v>14500</v>
      </c>
      <c r="F92" s="3">
        <v>18820</v>
      </c>
      <c r="G92" s="3">
        <v>24020</v>
      </c>
    </row>
    <row r="93" spans="1:7" s="15" customFormat="1" x14ac:dyDescent="0.2">
      <c r="A93" s="56" t="s">
        <v>42</v>
      </c>
      <c r="B93" s="64">
        <f>SUM(B90:B92)</f>
        <v>67809</v>
      </c>
      <c r="C93" s="64">
        <f>SUM(C90:C92)</f>
        <v>70755</v>
      </c>
      <c r="D93" s="4">
        <v>66022</v>
      </c>
      <c r="E93" s="50">
        <v>67053</v>
      </c>
      <c r="F93" s="65">
        <f>SUM(F90:F92)</f>
        <v>77988</v>
      </c>
      <c r="G93" s="4">
        <f>SUM(G90:G92)</f>
        <v>82020</v>
      </c>
    </row>
    <row r="95" spans="1:7" x14ac:dyDescent="0.2">
      <c r="A95" t="s">
        <v>43</v>
      </c>
    </row>
    <row r="96" spans="1:7" x14ac:dyDescent="0.2">
      <c r="A96" t="s">
        <v>44</v>
      </c>
      <c r="B96" s="3">
        <v>8240</v>
      </c>
      <c r="C96" s="3">
        <v>8240</v>
      </c>
      <c r="D96" s="3">
        <v>8240</v>
      </c>
      <c r="E96" s="52">
        <v>8240</v>
      </c>
      <c r="F96" s="61">
        <v>12000</v>
      </c>
      <c r="G96" s="3">
        <v>0</v>
      </c>
    </row>
    <row r="97" spans="1:7" x14ac:dyDescent="0.2">
      <c r="A97" s="14" t="s">
        <v>45</v>
      </c>
      <c r="B97" s="18">
        <v>5000</v>
      </c>
      <c r="C97" s="18">
        <v>5000</v>
      </c>
      <c r="D97" s="25">
        <v>3000</v>
      </c>
      <c r="E97" s="54">
        <v>3000</v>
      </c>
      <c r="F97" s="3">
        <v>1000</v>
      </c>
      <c r="G97" s="3">
        <v>13000</v>
      </c>
    </row>
    <row r="98" spans="1:7" s="15" customFormat="1" x14ac:dyDescent="0.2">
      <c r="A98" s="62" t="s">
        <v>46</v>
      </c>
      <c r="B98" s="4">
        <f>SUM(B96:B97)</f>
        <v>13240</v>
      </c>
      <c r="C98" s="4">
        <f>SUM(C96:C97)</f>
        <v>13240</v>
      </c>
      <c r="D98" s="4">
        <v>11240</v>
      </c>
      <c r="E98" s="50">
        <v>11240</v>
      </c>
      <c r="F98" s="63">
        <f>SUM(F96:F97)</f>
        <v>13000</v>
      </c>
      <c r="G98" s="4">
        <v>13000</v>
      </c>
    </row>
    <row r="99" spans="1:7" x14ac:dyDescent="0.2">
      <c r="A99" s="11"/>
    </row>
    <row r="100" spans="1:7" x14ac:dyDescent="0.2">
      <c r="A100" s="11"/>
    </row>
    <row r="101" spans="1:7" x14ac:dyDescent="0.2">
      <c r="A101" s="11"/>
    </row>
    <row r="102" spans="1:7" x14ac:dyDescent="0.2">
      <c r="A102" s="11"/>
    </row>
    <row r="104" spans="1:7" x14ac:dyDescent="0.2">
      <c r="A104" t="s">
        <v>280</v>
      </c>
    </row>
    <row r="105" spans="1:7" x14ac:dyDescent="0.2">
      <c r="A105" t="s">
        <v>47</v>
      </c>
    </row>
    <row r="106" spans="1:7" x14ac:dyDescent="0.2">
      <c r="A106" s="8" t="s">
        <v>48</v>
      </c>
      <c r="B106" s="3">
        <v>10000</v>
      </c>
      <c r="C106" s="3">
        <v>10000</v>
      </c>
      <c r="D106" s="3">
        <v>10000</v>
      </c>
      <c r="E106" s="52">
        <v>10000</v>
      </c>
      <c r="F106" s="3">
        <v>10000</v>
      </c>
      <c r="G106" s="3">
        <v>10000</v>
      </c>
    </row>
    <row r="107" spans="1:7" x14ac:dyDescent="0.2">
      <c r="A107" s="16" t="s">
        <v>49</v>
      </c>
      <c r="B107" s="18">
        <v>5210</v>
      </c>
      <c r="C107" s="18">
        <v>5210</v>
      </c>
      <c r="D107" s="3">
        <v>5210</v>
      </c>
      <c r="E107" s="52">
        <v>5210</v>
      </c>
      <c r="F107" s="3">
        <v>5210</v>
      </c>
      <c r="G107" s="3">
        <v>5210</v>
      </c>
    </row>
    <row r="108" spans="1:7" s="32" customFormat="1" x14ac:dyDescent="0.2">
      <c r="A108" s="30" t="s">
        <v>50</v>
      </c>
      <c r="B108" s="4">
        <f>SUM(B106:B107)</f>
        <v>15210</v>
      </c>
      <c r="C108" s="4">
        <f>SUM(C106:C107)</f>
        <v>15210</v>
      </c>
      <c r="D108" s="4">
        <v>15210</v>
      </c>
      <c r="E108" s="50">
        <v>15210</v>
      </c>
      <c r="F108" s="4">
        <f>SUM(F106:F107)</f>
        <v>15210</v>
      </c>
      <c r="G108" s="4">
        <f>SUM(G106:G107)</f>
        <v>15210</v>
      </c>
    </row>
    <row r="109" spans="1:7" x14ac:dyDescent="0.2">
      <c r="A109" s="12"/>
    </row>
    <row r="110" spans="1:7" x14ac:dyDescent="0.2">
      <c r="A110" t="s">
        <v>51</v>
      </c>
    </row>
    <row r="111" spans="1:7" x14ac:dyDescent="0.2">
      <c r="A111" t="s">
        <v>52</v>
      </c>
      <c r="B111" s="3">
        <v>1500</v>
      </c>
      <c r="C111" s="3">
        <v>1500</v>
      </c>
      <c r="D111" s="3">
        <v>1500</v>
      </c>
      <c r="E111" s="52">
        <v>1500</v>
      </c>
      <c r="F111" s="3">
        <v>500</v>
      </c>
      <c r="G111" s="3">
        <v>500</v>
      </c>
    </row>
    <row r="113" spans="1:7" x14ac:dyDescent="0.2">
      <c r="A113" s="7" t="s">
        <v>53</v>
      </c>
    </row>
    <row r="114" spans="1:7" x14ac:dyDescent="0.2">
      <c r="A114" t="s">
        <v>54</v>
      </c>
    </row>
    <row r="115" spans="1:7" x14ac:dyDescent="0.2">
      <c r="A115" t="s">
        <v>55</v>
      </c>
      <c r="B115" s="3">
        <v>5512</v>
      </c>
      <c r="C115" s="3">
        <v>5883</v>
      </c>
      <c r="D115" s="3">
        <v>6254</v>
      </c>
      <c r="E115" s="52">
        <v>6379</v>
      </c>
      <c r="F115" s="3">
        <v>6400</v>
      </c>
      <c r="G115" s="3">
        <v>6400</v>
      </c>
    </row>
    <row r="116" spans="1:7" x14ac:dyDescent="0.2">
      <c r="A116" t="s">
        <v>56</v>
      </c>
      <c r="B116" s="3">
        <v>50000</v>
      </c>
      <c r="C116" s="3">
        <v>50000</v>
      </c>
      <c r="D116" s="3">
        <v>50000</v>
      </c>
      <c r="E116" s="52">
        <v>50000</v>
      </c>
      <c r="F116" s="3">
        <v>50000</v>
      </c>
      <c r="G116" s="3">
        <v>50000</v>
      </c>
    </row>
    <row r="117" spans="1:7" s="32" customFormat="1" x14ac:dyDescent="0.2">
      <c r="A117" s="26" t="s">
        <v>57</v>
      </c>
      <c r="B117" s="10">
        <f>SUM(B115:B116)</f>
        <v>55512</v>
      </c>
      <c r="C117" s="10">
        <f>SUM(C115:C116)</f>
        <v>55883</v>
      </c>
      <c r="D117" s="4">
        <v>56254</v>
      </c>
      <c r="E117" s="50">
        <v>56379</v>
      </c>
      <c r="F117" s="4">
        <f>SUM(F115:F116)</f>
        <v>56400</v>
      </c>
      <c r="G117" s="4">
        <f>G115+G116</f>
        <v>56400</v>
      </c>
    </row>
    <row r="118" spans="1:7" x14ac:dyDescent="0.2">
      <c r="A118" s="13"/>
    </row>
    <row r="119" spans="1:7" x14ac:dyDescent="0.2">
      <c r="A119" s="7" t="s">
        <v>58</v>
      </c>
    </row>
    <row r="120" spans="1:7" x14ac:dyDescent="0.2">
      <c r="A120" t="s">
        <v>59</v>
      </c>
      <c r="B120" s="3">
        <v>54000</v>
      </c>
      <c r="C120" s="3">
        <v>54000</v>
      </c>
      <c r="D120" s="3">
        <v>55080</v>
      </c>
      <c r="E120" s="52">
        <v>50000</v>
      </c>
      <c r="F120" s="3">
        <v>50000</v>
      </c>
      <c r="G120" s="3">
        <v>65000</v>
      </c>
    </row>
    <row r="121" spans="1:7" x14ac:dyDescent="0.2">
      <c r="A121" t="s">
        <v>60</v>
      </c>
      <c r="B121" s="3">
        <v>2111</v>
      </c>
      <c r="C121" s="3">
        <v>2111</v>
      </c>
      <c r="D121" s="3">
        <v>2111</v>
      </c>
      <c r="E121" s="52">
        <v>2111</v>
      </c>
      <c r="F121" s="3">
        <v>2111</v>
      </c>
      <c r="G121" s="3">
        <v>2111</v>
      </c>
    </row>
    <row r="122" spans="1:7" x14ac:dyDescent="0.2">
      <c r="A122" t="s">
        <v>61</v>
      </c>
      <c r="B122" s="3">
        <v>51527</v>
      </c>
      <c r="C122" s="24">
        <v>51527</v>
      </c>
      <c r="D122" s="3">
        <v>86499</v>
      </c>
      <c r="E122" s="52">
        <v>40000</v>
      </c>
      <c r="F122" s="3">
        <v>40000</v>
      </c>
      <c r="G122" s="3">
        <v>40000</v>
      </c>
    </row>
    <row r="123" spans="1:7" s="37" customFormat="1" x14ac:dyDescent="0.2">
      <c r="A123" s="38" t="s">
        <v>62</v>
      </c>
      <c r="B123" s="28">
        <f>SUM(B120:B122)</f>
        <v>107638</v>
      </c>
      <c r="C123" s="28">
        <f>SUM(C120:C122)</f>
        <v>107638</v>
      </c>
      <c r="D123" s="36">
        <v>143690</v>
      </c>
      <c r="E123" s="44">
        <v>92111</v>
      </c>
      <c r="F123" s="36">
        <f>SUM(F120:F122)</f>
        <v>92111</v>
      </c>
      <c r="G123" s="36">
        <f>SUM(G120:G122)</f>
        <v>107111</v>
      </c>
    </row>
    <row r="124" spans="1:7" s="32" customFormat="1" x14ac:dyDescent="0.2">
      <c r="A124" s="26" t="s">
        <v>63</v>
      </c>
      <c r="B124" s="19">
        <v>336452</v>
      </c>
      <c r="C124" s="19">
        <v>341220</v>
      </c>
      <c r="D124" s="4">
        <v>369662</v>
      </c>
      <c r="E124" s="50">
        <v>320280</v>
      </c>
      <c r="F124" s="4">
        <f>F56+F63+F69+F75+F80+F85+F93+F98+F108+F111+F117+F123</f>
        <v>335666</v>
      </c>
      <c r="G124" s="4">
        <f>G56+G63+G69+G75+G80+G85+G93+G98+G111+G117+G123</f>
        <v>342788</v>
      </c>
    </row>
    <row r="125" spans="1:7" x14ac:dyDescent="0.2">
      <c r="A125" s="13"/>
    </row>
    <row r="126" spans="1:7" x14ac:dyDescent="0.2">
      <c r="A126" s="7" t="s">
        <v>64</v>
      </c>
    </row>
    <row r="127" spans="1:7" x14ac:dyDescent="0.2">
      <c r="A127" t="s">
        <v>65</v>
      </c>
    </row>
    <row r="128" spans="1:7" x14ac:dyDescent="0.2">
      <c r="A128" t="s">
        <v>66</v>
      </c>
      <c r="B128" s="3">
        <v>244159</v>
      </c>
      <c r="C128" s="3">
        <v>255000</v>
      </c>
      <c r="D128" s="3">
        <v>249343</v>
      </c>
      <c r="E128" s="52">
        <v>296993</v>
      </c>
      <c r="F128" s="3">
        <v>292591</v>
      </c>
      <c r="G128" s="3">
        <v>345524</v>
      </c>
    </row>
    <row r="129" spans="1:7" x14ac:dyDescent="0.2">
      <c r="A129" t="s">
        <v>67</v>
      </c>
      <c r="B129" s="3">
        <v>38200</v>
      </c>
      <c r="C129" s="3">
        <v>48200</v>
      </c>
      <c r="D129" s="3">
        <v>48200</v>
      </c>
      <c r="E129" s="52">
        <v>48200</v>
      </c>
      <c r="F129" s="3">
        <v>50100</v>
      </c>
      <c r="G129" s="3">
        <v>43200</v>
      </c>
    </row>
    <row r="130" spans="1:7" x14ac:dyDescent="0.2">
      <c r="A130" t="s">
        <v>68</v>
      </c>
      <c r="B130" s="3">
        <v>38000</v>
      </c>
      <c r="C130" s="3">
        <v>37400</v>
      </c>
      <c r="D130" s="3">
        <v>37400</v>
      </c>
      <c r="E130" s="52">
        <v>37400</v>
      </c>
      <c r="F130" s="3">
        <v>36000</v>
      </c>
      <c r="G130" s="3">
        <v>37650</v>
      </c>
    </row>
    <row r="131" spans="1:7" x14ac:dyDescent="0.2">
      <c r="A131" s="14" t="s">
        <v>69</v>
      </c>
      <c r="B131" s="18">
        <v>5500</v>
      </c>
      <c r="C131" s="18">
        <v>7500</v>
      </c>
      <c r="D131" s="3">
        <v>7500</v>
      </c>
      <c r="E131" s="52">
        <v>2104</v>
      </c>
      <c r="F131" s="3">
        <v>5750</v>
      </c>
      <c r="G131" s="3">
        <v>6292</v>
      </c>
    </row>
    <row r="132" spans="1:7" s="15" customFormat="1" x14ac:dyDescent="0.2">
      <c r="A132" s="27" t="s">
        <v>70</v>
      </c>
      <c r="B132" s="29">
        <f>SUM(B128:B131)</f>
        <v>325859</v>
      </c>
      <c r="C132" s="29">
        <f>SUM(C128:C131)</f>
        <v>348100</v>
      </c>
      <c r="D132" s="29">
        <v>342443</v>
      </c>
      <c r="E132" s="47">
        <v>384697</v>
      </c>
      <c r="F132" s="29">
        <f>SUM(F128:F131)</f>
        <v>384441</v>
      </c>
      <c r="G132" s="29">
        <f>SUM(G128:G131)</f>
        <v>432666</v>
      </c>
    </row>
    <row r="134" spans="1:7" x14ac:dyDescent="0.2">
      <c r="A134" t="s">
        <v>71</v>
      </c>
    </row>
    <row r="135" spans="1:7" x14ac:dyDescent="0.2">
      <c r="A135" t="s">
        <v>72</v>
      </c>
      <c r="B135" s="3">
        <v>2858</v>
      </c>
      <c r="C135" s="3">
        <v>2915</v>
      </c>
      <c r="D135" s="3">
        <v>2973</v>
      </c>
      <c r="E135" s="52">
        <v>2973</v>
      </c>
      <c r="F135" s="3">
        <v>2973</v>
      </c>
      <c r="G135" s="3">
        <v>2973</v>
      </c>
    </row>
    <row r="136" spans="1:7" x14ac:dyDescent="0.2">
      <c r="A136" s="14" t="s">
        <v>73</v>
      </c>
      <c r="B136" s="18">
        <v>150</v>
      </c>
      <c r="C136" s="18">
        <v>150</v>
      </c>
      <c r="D136" s="3">
        <v>150</v>
      </c>
      <c r="E136" s="52">
        <v>150</v>
      </c>
      <c r="F136" s="3">
        <v>150</v>
      </c>
      <c r="G136" s="3">
        <v>100</v>
      </c>
    </row>
    <row r="137" spans="1:7" s="15" customFormat="1" x14ac:dyDescent="0.2">
      <c r="A137" s="27" t="s">
        <v>74</v>
      </c>
      <c r="B137" s="29">
        <f>SUM(B135:B136)</f>
        <v>3008</v>
      </c>
      <c r="C137" s="29">
        <f>SUM(C135:C136)</f>
        <v>3065</v>
      </c>
      <c r="D137" s="29">
        <v>3123</v>
      </c>
      <c r="E137" s="47">
        <v>3123</v>
      </c>
      <c r="F137" s="29">
        <f>SUM(F135:F136)</f>
        <v>3123</v>
      </c>
      <c r="G137" s="29">
        <v>3073</v>
      </c>
    </row>
    <row r="139" spans="1:7" x14ac:dyDescent="0.2">
      <c r="A139" t="s">
        <v>75</v>
      </c>
    </row>
    <row r="140" spans="1:7" x14ac:dyDescent="0.2">
      <c r="A140" t="s">
        <v>76</v>
      </c>
      <c r="B140" s="3">
        <v>37792</v>
      </c>
      <c r="C140" s="3">
        <v>38548</v>
      </c>
      <c r="D140" s="3">
        <v>39319</v>
      </c>
      <c r="E140" s="52">
        <v>40105</v>
      </c>
      <c r="F140" s="3">
        <v>37440</v>
      </c>
      <c r="G140" s="3">
        <v>43680</v>
      </c>
    </row>
    <row r="141" spans="1:7" x14ac:dyDescent="0.2">
      <c r="A141" t="s">
        <v>77</v>
      </c>
      <c r="B141" s="3">
        <v>36000</v>
      </c>
      <c r="C141" s="3">
        <v>40000</v>
      </c>
      <c r="D141" s="3">
        <v>40000</v>
      </c>
      <c r="E141" s="52">
        <v>40000</v>
      </c>
      <c r="F141" s="3">
        <v>40000</v>
      </c>
      <c r="G141" s="3">
        <v>44500</v>
      </c>
    </row>
    <row r="142" spans="1:7" x14ac:dyDescent="0.2">
      <c r="A142" t="s">
        <v>78</v>
      </c>
      <c r="B142" s="3">
        <v>50000</v>
      </c>
      <c r="C142" s="3">
        <v>50000</v>
      </c>
      <c r="D142" s="3">
        <v>50000</v>
      </c>
      <c r="E142" s="52">
        <v>50000</v>
      </c>
      <c r="F142" s="3">
        <v>50000</v>
      </c>
      <c r="G142" s="3">
        <v>45550</v>
      </c>
    </row>
    <row r="143" spans="1:7" x14ac:dyDescent="0.2">
      <c r="A143" s="14" t="s">
        <v>275</v>
      </c>
      <c r="B143" s="18">
        <v>4834</v>
      </c>
      <c r="C143" s="18">
        <v>4834</v>
      </c>
      <c r="D143" s="3">
        <v>4834</v>
      </c>
      <c r="E143" s="52">
        <v>4834</v>
      </c>
      <c r="F143" s="3">
        <v>4834</v>
      </c>
      <c r="G143" s="3">
        <v>0</v>
      </c>
    </row>
    <row r="144" spans="1:7" s="15" customFormat="1" x14ac:dyDescent="0.2">
      <c r="A144" s="27" t="s">
        <v>79</v>
      </c>
      <c r="B144" s="29">
        <f>SUM(B140:B143)</f>
        <v>128626</v>
      </c>
      <c r="C144" s="29">
        <f>SUM(C140:C143)</f>
        <v>133382</v>
      </c>
      <c r="D144" s="29">
        <v>134153</v>
      </c>
      <c r="E144" s="47">
        <v>134939</v>
      </c>
      <c r="F144" s="29">
        <f>SUM(F140:F143)</f>
        <v>132274</v>
      </c>
      <c r="G144" s="29">
        <f>SUM(G140:G143)</f>
        <v>133730</v>
      </c>
    </row>
    <row r="146" spans="1:7" s="32" customFormat="1" x14ac:dyDescent="0.2">
      <c r="A146" s="26" t="s">
        <v>80</v>
      </c>
      <c r="B146" s="19">
        <f>SUM(B132,B137,B144)</f>
        <v>457493</v>
      </c>
      <c r="C146" s="19">
        <f>SUM(C132,C137,C144)</f>
        <v>484547</v>
      </c>
      <c r="D146" s="4">
        <v>479719</v>
      </c>
      <c r="E146" s="50">
        <v>522760</v>
      </c>
      <c r="F146" s="4">
        <f>F132+F137+F144</f>
        <v>519838</v>
      </c>
      <c r="G146" s="4">
        <f>G132+G137+G144</f>
        <v>569469</v>
      </c>
    </row>
    <row r="147" spans="1:7" x14ac:dyDescent="0.2">
      <c r="A147" s="13"/>
    </row>
    <row r="148" spans="1:7" x14ac:dyDescent="0.2">
      <c r="A148" s="7" t="s">
        <v>81</v>
      </c>
    </row>
    <row r="149" spans="1:7" x14ac:dyDescent="0.2">
      <c r="A149" t="s">
        <v>82</v>
      </c>
    </row>
    <row r="150" spans="1:7" x14ac:dyDescent="0.2">
      <c r="A150" t="s">
        <v>83</v>
      </c>
      <c r="B150" s="3">
        <v>629</v>
      </c>
      <c r="C150" s="3">
        <v>648</v>
      </c>
      <c r="D150" s="3">
        <v>648</v>
      </c>
      <c r="E150" s="52">
        <v>300</v>
      </c>
      <c r="F150" s="3">
        <v>600</v>
      </c>
      <c r="G150" s="3">
        <v>600</v>
      </c>
    </row>
    <row r="151" spans="1:7" x14ac:dyDescent="0.2">
      <c r="A151" s="8" t="s">
        <v>84</v>
      </c>
      <c r="B151" s="3">
        <v>150</v>
      </c>
      <c r="C151" s="3">
        <v>50</v>
      </c>
      <c r="D151" s="3">
        <v>50</v>
      </c>
      <c r="E151" s="52">
        <v>50</v>
      </c>
      <c r="F151" s="3">
        <v>150</v>
      </c>
      <c r="G151" s="3">
        <v>100</v>
      </c>
    </row>
    <row r="152" spans="1:7" s="15" customFormat="1" x14ac:dyDescent="0.2">
      <c r="A152" s="26" t="s">
        <v>85</v>
      </c>
      <c r="B152" s="10">
        <f>SUM(B150:B151)</f>
        <v>779</v>
      </c>
      <c r="C152" s="10">
        <f>SUM(C150:C151)</f>
        <v>698</v>
      </c>
      <c r="D152" s="4">
        <v>698</v>
      </c>
      <c r="E152" s="50">
        <v>350</v>
      </c>
      <c r="F152" s="4">
        <f>SUM(F150:F151)</f>
        <v>750</v>
      </c>
      <c r="G152" s="4">
        <f>SUM(G150:G151)</f>
        <v>700</v>
      </c>
    </row>
    <row r="153" spans="1:7" x14ac:dyDescent="0.2">
      <c r="A153" s="13"/>
      <c r="G153" s="34"/>
    </row>
    <row r="154" spans="1:7" x14ac:dyDescent="0.2">
      <c r="A154" s="13"/>
      <c r="G154" s="34"/>
    </row>
    <row r="155" spans="1:7" x14ac:dyDescent="0.2">
      <c r="A155" s="13"/>
      <c r="G155" s="34"/>
    </row>
    <row r="156" spans="1:7" x14ac:dyDescent="0.2">
      <c r="A156" s="7" t="s">
        <v>280</v>
      </c>
    </row>
    <row r="157" spans="1:7" x14ac:dyDescent="0.2">
      <c r="A157" s="7" t="s">
        <v>86</v>
      </c>
    </row>
    <row r="158" spans="1:7" x14ac:dyDescent="0.2">
      <c r="A158" t="s">
        <v>87</v>
      </c>
    </row>
    <row r="159" spans="1:7" x14ac:dyDescent="0.2">
      <c r="A159" t="s">
        <v>88</v>
      </c>
      <c r="B159" s="3">
        <v>48152</v>
      </c>
      <c r="C159" s="3">
        <v>49497</v>
      </c>
      <c r="D159" s="3">
        <v>49497</v>
      </c>
      <c r="E159" s="52">
        <v>51600</v>
      </c>
      <c r="F159" s="3">
        <v>58300</v>
      </c>
      <c r="G159" s="3">
        <v>58000</v>
      </c>
    </row>
    <row r="160" spans="1:7" x14ac:dyDescent="0.2">
      <c r="A160" s="8" t="s">
        <v>267</v>
      </c>
      <c r="B160" s="3">
        <v>13500</v>
      </c>
      <c r="C160" s="3">
        <v>14000</v>
      </c>
      <c r="D160" s="3">
        <v>14000</v>
      </c>
      <c r="E160" s="52">
        <v>14000</v>
      </c>
      <c r="F160" s="3">
        <v>14000</v>
      </c>
      <c r="G160" s="3">
        <v>14000</v>
      </c>
    </row>
    <row r="161" spans="1:7" x14ac:dyDescent="0.2">
      <c r="A161" t="s">
        <v>89</v>
      </c>
      <c r="B161" s="3">
        <v>5500</v>
      </c>
      <c r="C161" s="3">
        <v>50075</v>
      </c>
      <c r="D161" s="3">
        <v>50075</v>
      </c>
      <c r="E161" s="52">
        <v>50000</v>
      </c>
      <c r="F161" s="3">
        <v>50000</v>
      </c>
      <c r="G161" s="3">
        <v>50000</v>
      </c>
    </row>
    <row r="162" spans="1:7" x14ac:dyDescent="0.2">
      <c r="A162" s="14" t="s">
        <v>90</v>
      </c>
      <c r="B162" s="18">
        <v>25000</v>
      </c>
      <c r="C162" s="18">
        <v>20000</v>
      </c>
      <c r="D162" s="3">
        <v>20000</v>
      </c>
      <c r="E162" s="52">
        <v>20000</v>
      </c>
      <c r="F162" s="3">
        <v>20000</v>
      </c>
      <c r="G162" s="3">
        <v>20000</v>
      </c>
    </row>
    <row r="163" spans="1:7" s="15" customFormat="1" x14ac:dyDescent="0.2">
      <c r="A163" s="27" t="s">
        <v>91</v>
      </c>
      <c r="B163" s="29">
        <f>SUM(B159:B162)</f>
        <v>92152</v>
      </c>
      <c r="C163" s="29">
        <f>SUM(C159:C162)</f>
        <v>133572</v>
      </c>
      <c r="D163" s="29">
        <v>134022</v>
      </c>
      <c r="E163" s="47">
        <v>135600</v>
      </c>
      <c r="F163" s="29">
        <f>SUM(F159:F162)</f>
        <v>142300</v>
      </c>
      <c r="G163" s="29">
        <f>SUM(G159:G162)</f>
        <v>142000</v>
      </c>
    </row>
    <row r="164" spans="1:7" x14ac:dyDescent="0.2">
      <c r="A164" t="s">
        <v>92</v>
      </c>
    </row>
    <row r="165" spans="1:7" x14ac:dyDescent="0.2">
      <c r="A165" t="s">
        <v>93</v>
      </c>
      <c r="B165" s="3">
        <v>42848</v>
      </c>
      <c r="C165" s="3">
        <v>45133</v>
      </c>
      <c r="D165" s="3">
        <v>45133</v>
      </c>
      <c r="E165" s="52">
        <v>46318</v>
      </c>
      <c r="F165" s="3">
        <v>47000</v>
      </c>
      <c r="G165" s="25">
        <v>47000</v>
      </c>
    </row>
    <row r="166" spans="1:7" x14ac:dyDescent="0.2">
      <c r="A166" t="s">
        <v>94</v>
      </c>
      <c r="B166" s="3">
        <v>8000</v>
      </c>
      <c r="C166" s="3">
        <v>9000</v>
      </c>
      <c r="D166" s="3">
        <v>9000</v>
      </c>
      <c r="E166" s="52">
        <v>9000</v>
      </c>
      <c r="F166" s="3">
        <v>9000</v>
      </c>
      <c r="G166" s="3">
        <v>12000</v>
      </c>
    </row>
    <row r="167" spans="1:7" x14ac:dyDescent="0.2">
      <c r="A167" t="s">
        <v>95</v>
      </c>
      <c r="D167" s="3">
        <v>0</v>
      </c>
      <c r="E167" s="52">
        <v>0</v>
      </c>
    </row>
    <row r="168" spans="1:7" x14ac:dyDescent="0.2">
      <c r="A168" t="s">
        <v>96</v>
      </c>
      <c r="B168" s="3">
        <v>17000</v>
      </c>
      <c r="C168" s="3">
        <v>14000</v>
      </c>
      <c r="D168" s="3">
        <v>14000</v>
      </c>
      <c r="E168" s="52">
        <v>14000</v>
      </c>
      <c r="F168" s="3">
        <v>14000</v>
      </c>
      <c r="G168" s="3">
        <v>14000</v>
      </c>
    </row>
    <row r="169" spans="1:7" x14ac:dyDescent="0.2">
      <c r="A169" s="14" t="s">
        <v>97</v>
      </c>
      <c r="B169" s="18">
        <v>10000</v>
      </c>
      <c r="C169" s="18">
        <v>12000</v>
      </c>
      <c r="D169" s="3">
        <v>12000</v>
      </c>
      <c r="E169" s="52">
        <v>12000</v>
      </c>
      <c r="F169" s="3">
        <v>12000</v>
      </c>
      <c r="G169" s="3">
        <v>15000</v>
      </c>
    </row>
    <row r="170" spans="1:7" s="15" customFormat="1" x14ac:dyDescent="0.2">
      <c r="A170" s="27" t="s">
        <v>98</v>
      </c>
      <c r="B170" s="29">
        <f>SUM(B165:B169)</f>
        <v>77848</v>
      </c>
      <c r="C170" s="29">
        <f>SUM(C165:C169)</f>
        <v>80133</v>
      </c>
      <c r="D170" s="29">
        <v>80133</v>
      </c>
      <c r="E170" s="47">
        <v>81318</v>
      </c>
      <c r="F170" s="29">
        <f>SUM(F165:F169)</f>
        <v>82000</v>
      </c>
      <c r="G170" s="29">
        <f>SUM(G165:G169)</f>
        <v>88000</v>
      </c>
    </row>
    <row r="172" spans="1:7" x14ac:dyDescent="0.2">
      <c r="A172" t="s">
        <v>99</v>
      </c>
    </row>
    <row r="173" spans="1:7" x14ac:dyDescent="0.2">
      <c r="A173" t="s">
        <v>100</v>
      </c>
      <c r="B173" s="3">
        <v>200000</v>
      </c>
      <c r="C173" s="24">
        <v>250000</v>
      </c>
      <c r="D173" s="3">
        <v>250000</v>
      </c>
      <c r="E173" s="52">
        <v>250000</v>
      </c>
      <c r="F173" s="3">
        <v>200000</v>
      </c>
      <c r="G173" s="3">
        <v>230000</v>
      </c>
    </row>
    <row r="175" spans="1:7" x14ac:dyDescent="0.2">
      <c r="A175" t="s">
        <v>101</v>
      </c>
    </row>
    <row r="176" spans="1:7" x14ac:dyDescent="0.2">
      <c r="A176" t="s">
        <v>102</v>
      </c>
      <c r="B176" s="3">
        <v>85696</v>
      </c>
      <c r="C176" s="3">
        <v>88267</v>
      </c>
      <c r="D176" s="3">
        <v>88267</v>
      </c>
      <c r="E176" s="52">
        <v>91737</v>
      </c>
      <c r="F176" s="3">
        <v>45000</v>
      </c>
      <c r="G176" s="3">
        <v>93600</v>
      </c>
    </row>
    <row r="177" spans="1:7" x14ac:dyDescent="0.2">
      <c r="A177" s="14" t="s">
        <v>103</v>
      </c>
      <c r="B177" s="18">
        <v>17250</v>
      </c>
      <c r="C177" s="18">
        <v>17000</v>
      </c>
      <c r="D177" s="3">
        <v>17000</v>
      </c>
      <c r="E177" s="52">
        <v>17000</v>
      </c>
      <c r="F177" s="3">
        <v>17000</v>
      </c>
      <c r="G177" s="3">
        <v>17000</v>
      </c>
    </row>
    <row r="178" spans="1:7" s="15" customFormat="1" x14ac:dyDescent="0.2">
      <c r="A178" s="27" t="s">
        <v>104</v>
      </c>
      <c r="B178" s="29">
        <f>SUM(B176:B177)</f>
        <v>102946</v>
      </c>
      <c r="C178" s="29">
        <f>SUM(C176:C177)</f>
        <v>105267</v>
      </c>
      <c r="D178" s="29">
        <v>105267</v>
      </c>
      <c r="E178" s="47">
        <v>108737</v>
      </c>
      <c r="F178" s="29">
        <f>SUM(F176:F177)</f>
        <v>62000</v>
      </c>
      <c r="G178" s="29">
        <f>SUM(G176:G177)</f>
        <v>110600</v>
      </c>
    </row>
    <row r="180" spans="1:7" x14ac:dyDescent="0.2">
      <c r="A180" t="s">
        <v>105</v>
      </c>
    </row>
    <row r="181" spans="1:7" x14ac:dyDescent="0.2">
      <c r="A181" t="s">
        <v>106</v>
      </c>
      <c r="B181" s="3">
        <v>68000</v>
      </c>
      <c r="C181" s="3">
        <v>65000</v>
      </c>
      <c r="D181" s="3">
        <v>65000</v>
      </c>
      <c r="E181" s="52">
        <v>65000</v>
      </c>
      <c r="F181" s="3">
        <v>65000</v>
      </c>
      <c r="G181" s="3">
        <v>65000</v>
      </c>
    </row>
    <row r="183" spans="1:7" x14ac:dyDescent="0.2">
      <c r="A183" t="s">
        <v>107</v>
      </c>
    </row>
    <row r="184" spans="1:7" x14ac:dyDescent="0.2">
      <c r="A184" t="s">
        <v>108</v>
      </c>
      <c r="B184" s="3">
        <v>5000</v>
      </c>
      <c r="C184" s="3">
        <v>5000</v>
      </c>
      <c r="D184" s="3">
        <v>5000</v>
      </c>
      <c r="E184" s="52">
        <v>5000</v>
      </c>
      <c r="F184" s="3">
        <v>2000</v>
      </c>
      <c r="G184" s="3">
        <v>2000</v>
      </c>
    </row>
    <row r="185" spans="1:7" s="15" customFormat="1" x14ac:dyDescent="0.2">
      <c r="A185" s="26" t="s">
        <v>109</v>
      </c>
      <c r="B185" s="19">
        <f>SUM(B163,B170,B173,B178,B181,B184)</f>
        <v>545946</v>
      </c>
      <c r="C185" s="19">
        <f>SUM(C163,C170,C173,C178,C181,C184)</f>
        <v>638972</v>
      </c>
      <c r="D185" s="4">
        <v>639422</v>
      </c>
      <c r="E185" s="50">
        <v>645655</v>
      </c>
      <c r="F185" s="4">
        <f>F163+F170+F173+F178+F181+F184</f>
        <v>553300</v>
      </c>
      <c r="G185" s="4">
        <f>G163+G170+G173+G178+G181+G184</f>
        <v>637600</v>
      </c>
    </row>
    <row r="187" spans="1:7" x14ac:dyDescent="0.2">
      <c r="A187" s="7" t="s">
        <v>110</v>
      </c>
    </row>
    <row r="188" spans="1:7" x14ac:dyDescent="0.2">
      <c r="A188" t="s">
        <v>111</v>
      </c>
    </row>
    <row r="189" spans="1:7" x14ac:dyDescent="0.2">
      <c r="A189" t="s">
        <v>112</v>
      </c>
      <c r="B189" s="3">
        <v>8700</v>
      </c>
      <c r="C189" s="3">
        <v>8700</v>
      </c>
      <c r="D189" s="3">
        <v>8874</v>
      </c>
      <c r="E189" s="52">
        <v>9051</v>
      </c>
      <c r="F189" s="3">
        <v>4850</v>
      </c>
      <c r="G189" s="3">
        <v>6000</v>
      </c>
    </row>
    <row r="190" spans="1:7" x14ac:dyDescent="0.2">
      <c r="A190" t="s">
        <v>113</v>
      </c>
      <c r="B190" s="3">
        <v>3250</v>
      </c>
      <c r="C190" s="3">
        <v>3500</v>
      </c>
      <c r="D190" s="3">
        <v>3500</v>
      </c>
      <c r="E190" s="52">
        <v>3500</v>
      </c>
      <c r="F190" s="3">
        <v>3500</v>
      </c>
      <c r="G190" s="3">
        <v>3500</v>
      </c>
    </row>
    <row r="191" spans="1:7" x14ac:dyDescent="0.2">
      <c r="A191" s="14" t="s">
        <v>114</v>
      </c>
      <c r="B191" s="18">
        <v>4000</v>
      </c>
      <c r="C191" s="18">
        <v>4000</v>
      </c>
      <c r="D191" s="3">
        <v>4000</v>
      </c>
      <c r="E191" s="52">
        <v>4000</v>
      </c>
      <c r="F191" s="3">
        <v>5000</v>
      </c>
      <c r="G191" s="3">
        <v>6500</v>
      </c>
    </row>
    <row r="192" spans="1:7" s="15" customFormat="1" x14ac:dyDescent="0.2">
      <c r="A192" s="56" t="s">
        <v>115</v>
      </c>
      <c r="B192" s="4">
        <f>SUM(B189:B191)</f>
        <v>15950</v>
      </c>
      <c r="C192" s="4">
        <f>SUM(C189:C191)</f>
        <v>16200</v>
      </c>
      <c r="D192" s="4">
        <v>16374</v>
      </c>
      <c r="E192" s="50">
        <v>16551</v>
      </c>
      <c r="F192" s="4">
        <f>SUM(F189:F191)</f>
        <v>13350</v>
      </c>
      <c r="G192" s="4">
        <f>SUM(G189:G191)</f>
        <v>16000</v>
      </c>
    </row>
    <row r="193" spans="1:7" x14ac:dyDescent="0.2">
      <c r="A193" s="34"/>
      <c r="B193" s="33"/>
      <c r="C193" s="33"/>
      <c r="D193" s="33"/>
      <c r="E193" s="53"/>
      <c r="F193" s="34"/>
    </row>
    <row r="194" spans="1:7" x14ac:dyDescent="0.2">
      <c r="A194" s="7" t="s">
        <v>116</v>
      </c>
      <c r="B194" s="33"/>
      <c r="C194" s="33"/>
      <c r="D194" s="33"/>
      <c r="E194" s="53"/>
      <c r="F194" s="34"/>
    </row>
    <row r="195" spans="1:7" x14ac:dyDescent="0.2">
      <c r="A195" s="8" t="s">
        <v>117</v>
      </c>
      <c r="B195" s="3">
        <v>6520</v>
      </c>
      <c r="C195" s="3">
        <v>6520</v>
      </c>
      <c r="D195" s="3">
        <v>6520</v>
      </c>
      <c r="E195" s="52">
        <v>6520</v>
      </c>
      <c r="F195" s="3">
        <v>4000</v>
      </c>
      <c r="G195" s="74">
        <v>4000</v>
      </c>
    </row>
    <row r="197" spans="1:7" x14ac:dyDescent="0.2">
      <c r="A197" t="s">
        <v>118</v>
      </c>
    </row>
    <row r="198" spans="1:7" x14ac:dyDescent="0.2">
      <c r="A198" t="s">
        <v>119</v>
      </c>
      <c r="B198" s="3">
        <v>2800</v>
      </c>
      <c r="C198" s="3">
        <v>3200</v>
      </c>
      <c r="D198" s="3">
        <v>3264</v>
      </c>
      <c r="E198" s="52">
        <v>3329</v>
      </c>
      <c r="F198" s="3">
        <v>2050</v>
      </c>
      <c r="G198" s="3">
        <v>2400</v>
      </c>
    </row>
    <row r="199" spans="1:7" x14ac:dyDescent="0.2">
      <c r="A199" s="14" t="s">
        <v>120</v>
      </c>
      <c r="B199" s="18">
        <v>1000</v>
      </c>
      <c r="C199" s="18">
        <v>600</v>
      </c>
      <c r="D199" s="3">
        <v>600</v>
      </c>
      <c r="E199" s="52">
        <v>600</v>
      </c>
      <c r="F199" s="3">
        <v>600</v>
      </c>
      <c r="G199" s="3">
        <v>600</v>
      </c>
    </row>
    <row r="200" spans="1:7" s="15" customFormat="1" x14ac:dyDescent="0.2">
      <c r="A200" s="56" t="s">
        <v>121</v>
      </c>
      <c r="B200" s="66">
        <f>SUM(B198:B199)</f>
        <v>3800</v>
      </c>
      <c r="C200" s="66">
        <f>SUM(C198:C199)</f>
        <v>3800</v>
      </c>
      <c r="D200" s="4">
        <v>3864</v>
      </c>
      <c r="E200" s="50">
        <v>3929</v>
      </c>
      <c r="F200" s="4">
        <f>F198+F199</f>
        <v>2650</v>
      </c>
      <c r="G200" s="4">
        <f>SUM(G198:G199)</f>
        <v>3000</v>
      </c>
    </row>
    <row r="201" spans="1:7" x14ac:dyDescent="0.2">
      <c r="A201" s="34"/>
      <c r="B201" s="33"/>
      <c r="C201" s="33"/>
      <c r="D201" s="33"/>
      <c r="E201" s="53"/>
      <c r="F201" s="34"/>
    </row>
    <row r="202" spans="1:7" x14ac:dyDescent="0.2">
      <c r="A202" s="34" t="s">
        <v>122</v>
      </c>
      <c r="B202" s="33"/>
      <c r="C202" s="33"/>
      <c r="D202" s="33"/>
      <c r="E202" s="53"/>
      <c r="F202" s="34"/>
    </row>
    <row r="203" spans="1:7" x14ac:dyDescent="0.2">
      <c r="A203" t="s">
        <v>123</v>
      </c>
      <c r="B203" s="3">
        <v>15000</v>
      </c>
      <c r="C203" s="3">
        <v>13000</v>
      </c>
      <c r="D203" s="3">
        <v>13000</v>
      </c>
      <c r="E203" s="52">
        <v>12600</v>
      </c>
      <c r="F203" s="3">
        <v>10000</v>
      </c>
      <c r="G203" s="74">
        <v>5000</v>
      </c>
    </row>
    <row r="204" spans="1:7" x14ac:dyDescent="0.2">
      <c r="A204" t="s">
        <v>124</v>
      </c>
    </row>
    <row r="205" spans="1:7" x14ac:dyDescent="0.2">
      <c r="A205" t="s">
        <v>125</v>
      </c>
      <c r="B205" s="3">
        <v>3725</v>
      </c>
      <c r="C205" s="3">
        <v>3800</v>
      </c>
      <c r="D205" s="3">
        <v>3876</v>
      </c>
      <c r="E205" s="52">
        <v>3954</v>
      </c>
      <c r="F205" s="3">
        <v>4000</v>
      </c>
      <c r="G205" s="3">
        <v>4000</v>
      </c>
    </row>
    <row r="206" spans="1:7" x14ac:dyDescent="0.2">
      <c r="A206" s="14" t="s">
        <v>126</v>
      </c>
      <c r="B206" s="18">
        <v>10000</v>
      </c>
      <c r="C206" s="18">
        <v>10000</v>
      </c>
      <c r="D206" s="3">
        <v>10000</v>
      </c>
      <c r="E206" s="52">
        <v>10000</v>
      </c>
      <c r="F206" s="3">
        <v>5000</v>
      </c>
      <c r="G206" s="3">
        <v>8000</v>
      </c>
    </row>
    <row r="207" spans="1:7" s="15" customFormat="1" x14ac:dyDescent="0.2">
      <c r="A207" s="56" t="s">
        <v>127</v>
      </c>
      <c r="B207" s="66">
        <f>SUM(B205:B206)</f>
        <v>13725</v>
      </c>
      <c r="C207" s="66">
        <f>SUM(C205:C206)</f>
        <v>13800</v>
      </c>
      <c r="D207" s="4">
        <v>13876</v>
      </c>
      <c r="E207" s="50">
        <v>13954</v>
      </c>
      <c r="F207" s="4">
        <f>SUM(F205:F206)</f>
        <v>9000</v>
      </c>
      <c r="G207" s="4">
        <f>G205+G206</f>
        <v>12000</v>
      </c>
    </row>
    <row r="208" spans="1:7" s="15" customFormat="1" x14ac:dyDescent="0.2">
      <c r="A208" s="27"/>
      <c r="B208" s="31"/>
      <c r="C208" s="31"/>
      <c r="D208" s="29"/>
      <c r="E208" s="47"/>
    </row>
    <row r="209" spans="1:7" s="32" customFormat="1" x14ac:dyDescent="0.2">
      <c r="A209" s="26" t="s">
        <v>128</v>
      </c>
      <c r="B209" s="10">
        <f>SUM(B192,B195,B200,B203,B207)</f>
        <v>54995</v>
      </c>
      <c r="C209" s="10">
        <f>SUM(C192,C195,C200,C203,C207)</f>
        <v>53320</v>
      </c>
      <c r="D209" s="4">
        <v>53634</v>
      </c>
      <c r="E209" s="50">
        <v>53554</v>
      </c>
      <c r="F209" s="4">
        <f>F192+F195+F200+F203+F207</f>
        <v>39000</v>
      </c>
      <c r="G209" s="4">
        <f>G192+G195+G200+G203+G207</f>
        <v>40000</v>
      </c>
    </row>
    <row r="210" spans="1:7" x14ac:dyDescent="0.2">
      <c r="A210" s="13"/>
      <c r="B210" s="20"/>
      <c r="C210" s="20"/>
    </row>
    <row r="211" spans="1:7" x14ac:dyDescent="0.2">
      <c r="A211" t="s">
        <v>129</v>
      </c>
    </row>
    <row r="212" spans="1:7" x14ac:dyDescent="0.2">
      <c r="A212" t="s">
        <v>130</v>
      </c>
      <c r="B212" s="3">
        <v>1430</v>
      </c>
      <c r="C212" s="3">
        <v>1459</v>
      </c>
      <c r="D212" s="3">
        <v>1488</v>
      </c>
      <c r="E212" s="52">
        <v>1518</v>
      </c>
      <c r="F212" s="3">
        <v>2261</v>
      </c>
      <c r="G212" s="3">
        <v>2261</v>
      </c>
    </row>
    <row r="213" spans="1:7" x14ac:dyDescent="0.2">
      <c r="A213" t="s">
        <v>131</v>
      </c>
    </row>
    <row r="214" spans="1:7" x14ac:dyDescent="0.2">
      <c r="A214" s="14" t="s">
        <v>132</v>
      </c>
      <c r="B214" s="18">
        <v>500</v>
      </c>
      <c r="C214" s="18">
        <v>500</v>
      </c>
      <c r="D214" s="3">
        <v>500</v>
      </c>
      <c r="E214" s="52">
        <v>500</v>
      </c>
      <c r="F214" s="3">
        <v>900</v>
      </c>
      <c r="G214" s="3">
        <v>500</v>
      </c>
    </row>
    <row r="215" spans="1:7" s="15" customFormat="1" x14ac:dyDescent="0.2">
      <c r="A215" s="56" t="s">
        <v>133</v>
      </c>
      <c r="B215" s="4">
        <f>SUM(B212:B214)</f>
        <v>1930</v>
      </c>
      <c r="C215" s="4">
        <f>SUM(C212:C214)</f>
        <v>1959</v>
      </c>
      <c r="D215" s="4">
        <v>1988</v>
      </c>
      <c r="E215" s="50">
        <v>2018</v>
      </c>
      <c r="F215" s="4">
        <f>SUM(F212:F214)</f>
        <v>3161</v>
      </c>
      <c r="G215" s="4">
        <f>SUM(G212:G214)</f>
        <v>2761</v>
      </c>
    </row>
    <row r="216" spans="1:7" x14ac:dyDescent="0.2">
      <c r="A216" s="14"/>
    </row>
    <row r="217" spans="1:7" x14ac:dyDescent="0.2">
      <c r="A217" t="s">
        <v>134</v>
      </c>
    </row>
    <row r="218" spans="1:7" x14ac:dyDescent="0.2">
      <c r="A218" t="s">
        <v>135</v>
      </c>
      <c r="B218" s="3">
        <v>3532</v>
      </c>
      <c r="C218" s="3">
        <v>3603</v>
      </c>
      <c r="D218" s="3">
        <v>3675</v>
      </c>
      <c r="E218" s="52">
        <v>3749</v>
      </c>
      <c r="F218" s="3">
        <v>3250</v>
      </c>
      <c r="G218" s="3">
        <v>2500</v>
      </c>
    </row>
    <row r="219" spans="1:7" x14ac:dyDescent="0.2">
      <c r="A219" s="14" t="s">
        <v>136</v>
      </c>
      <c r="B219" s="18">
        <v>200</v>
      </c>
      <c r="C219" s="18">
        <v>300</v>
      </c>
      <c r="D219" s="3">
        <v>300</v>
      </c>
      <c r="E219" s="52">
        <v>300</v>
      </c>
      <c r="F219" s="3">
        <v>450</v>
      </c>
      <c r="G219" s="3">
        <v>200</v>
      </c>
    </row>
    <row r="220" spans="1:7" s="15" customFormat="1" x14ac:dyDescent="0.2">
      <c r="A220" s="56" t="s">
        <v>137</v>
      </c>
      <c r="B220" s="4">
        <f>SUM(B218:B219)</f>
        <v>3732</v>
      </c>
      <c r="C220" s="4">
        <f>SUM(C218:C219)</f>
        <v>3903</v>
      </c>
      <c r="D220" s="4">
        <v>3975</v>
      </c>
      <c r="E220" s="50">
        <v>4049</v>
      </c>
      <c r="F220" s="4">
        <f>SUM(F218:F219)</f>
        <v>3700</v>
      </c>
      <c r="G220" s="4">
        <f>SUM(G218:G219)</f>
        <v>2700</v>
      </c>
    </row>
    <row r="222" spans="1:7" x14ac:dyDescent="0.2">
      <c r="A222" t="s">
        <v>138</v>
      </c>
    </row>
    <row r="223" spans="1:7" x14ac:dyDescent="0.2">
      <c r="A223" t="s">
        <v>139</v>
      </c>
    </row>
    <row r="224" spans="1:7" x14ac:dyDescent="0.2">
      <c r="A224" s="14" t="s">
        <v>140</v>
      </c>
      <c r="B224" s="18">
        <v>6000</v>
      </c>
      <c r="C224" s="18">
        <v>6000</v>
      </c>
      <c r="D224" s="3">
        <v>6000</v>
      </c>
      <c r="E224" s="52">
        <v>6000</v>
      </c>
      <c r="F224" s="3">
        <v>6000</v>
      </c>
      <c r="G224" s="3">
        <v>10000</v>
      </c>
    </row>
    <row r="225" spans="1:7" s="15" customFormat="1" x14ac:dyDescent="0.2">
      <c r="A225" s="27" t="s">
        <v>141</v>
      </c>
      <c r="B225" s="31">
        <f>SUM(B223:B224)</f>
        <v>6000</v>
      </c>
      <c r="C225" s="31">
        <f>SUM(C223:C224)</f>
        <v>6000</v>
      </c>
      <c r="D225" s="29">
        <v>6000</v>
      </c>
      <c r="E225" s="47">
        <v>6000</v>
      </c>
      <c r="F225" s="29">
        <f>SUM(F224)</f>
        <v>6000</v>
      </c>
      <c r="G225" s="73">
        <f>G224</f>
        <v>10000</v>
      </c>
    </row>
    <row r="227" spans="1:7" x14ac:dyDescent="0.2">
      <c r="A227" t="s">
        <v>142</v>
      </c>
    </row>
    <row r="228" spans="1:7" x14ac:dyDescent="0.2">
      <c r="A228" s="14" t="s">
        <v>143</v>
      </c>
      <c r="B228" s="18">
        <v>15000</v>
      </c>
      <c r="C228" s="18">
        <v>15000</v>
      </c>
      <c r="D228" s="3">
        <v>15000</v>
      </c>
      <c r="E228" s="52">
        <v>15000</v>
      </c>
      <c r="F228" s="3">
        <v>15000</v>
      </c>
      <c r="G228" s="3">
        <v>15000</v>
      </c>
    </row>
    <row r="229" spans="1:7" s="15" customFormat="1" x14ac:dyDescent="0.2">
      <c r="A229" s="27" t="s">
        <v>144</v>
      </c>
      <c r="B229" s="31">
        <f>SUM(B228)</f>
        <v>15000</v>
      </c>
      <c r="C229" s="31">
        <f>SUM(C228)</f>
        <v>15000</v>
      </c>
      <c r="D229" s="29">
        <v>15000</v>
      </c>
      <c r="E229" s="47">
        <v>15000</v>
      </c>
      <c r="F229" s="29">
        <f>SUM(F228)</f>
        <v>15000</v>
      </c>
      <c r="G229" s="73">
        <v>15000</v>
      </c>
    </row>
    <row r="231" spans="1:7" x14ac:dyDescent="0.2">
      <c r="A231" t="s">
        <v>145</v>
      </c>
    </row>
    <row r="232" spans="1:7" x14ac:dyDescent="0.2">
      <c r="A232" t="s">
        <v>146</v>
      </c>
      <c r="B232" s="3">
        <v>85696</v>
      </c>
      <c r="C232" s="3">
        <v>88267</v>
      </c>
      <c r="D232" s="3">
        <v>88267</v>
      </c>
      <c r="E232" s="52">
        <v>92636</v>
      </c>
      <c r="F232" s="3">
        <v>90000</v>
      </c>
      <c r="G232" s="3">
        <v>47000</v>
      </c>
    </row>
    <row r="233" spans="1:7" x14ac:dyDescent="0.2">
      <c r="A233" t="s">
        <v>147</v>
      </c>
    </row>
    <row r="234" spans="1:7" x14ac:dyDescent="0.2">
      <c r="A234" t="s">
        <v>148</v>
      </c>
      <c r="B234" s="3">
        <v>63000</v>
      </c>
      <c r="C234" s="3">
        <v>64000</v>
      </c>
      <c r="D234" s="3">
        <v>61000</v>
      </c>
      <c r="E234" s="52">
        <v>61000</v>
      </c>
      <c r="F234" s="3">
        <v>61000</v>
      </c>
      <c r="G234" s="3">
        <v>61000</v>
      </c>
    </row>
    <row r="235" spans="1:7" x14ac:dyDescent="0.2">
      <c r="A235" s="14" t="s">
        <v>149</v>
      </c>
      <c r="B235" s="18">
        <v>0</v>
      </c>
      <c r="C235" s="18">
        <v>0</v>
      </c>
      <c r="D235" s="3">
        <v>0</v>
      </c>
      <c r="E235" s="52">
        <v>0</v>
      </c>
    </row>
    <row r="236" spans="1:7" s="15" customFormat="1" x14ac:dyDescent="0.2">
      <c r="A236" s="56" t="s">
        <v>150</v>
      </c>
      <c r="B236" s="4">
        <f>SUM(B232:B235)</f>
        <v>148696</v>
      </c>
      <c r="C236" s="4">
        <f>SUM(C232:C235)</f>
        <v>152267</v>
      </c>
      <c r="D236" s="4">
        <v>149267</v>
      </c>
      <c r="E236" s="50">
        <v>153636</v>
      </c>
      <c r="F236" s="4">
        <f>SUM(F232:F235)</f>
        <v>151000</v>
      </c>
      <c r="G236" s="4">
        <f>G232+G234</f>
        <v>108000</v>
      </c>
    </row>
    <row r="238" spans="1:7" x14ac:dyDescent="0.2">
      <c r="A238" t="s">
        <v>151</v>
      </c>
    </row>
    <row r="239" spans="1:7" x14ac:dyDescent="0.2">
      <c r="A239" t="s">
        <v>152</v>
      </c>
      <c r="B239" s="3">
        <v>4000</v>
      </c>
      <c r="C239" s="3">
        <v>3000</v>
      </c>
      <c r="D239" s="3">
        <v>2500</v>
      </c>
      <c r="E239" s="52">
        <v>2500</v>
      </c>
      <c r="F239" s="3">
        <v>2500</v>
      </c>
      <c r="G239" s="33">
        <v>2500</v>
      </c>
    </row>
    <row r="241" spans="1:7" x14ac:dyDescent="0.2">
      <c r="A241" t="s">
        <v>153</v>
      </c>
    </row>
    <row r="242" spans="1:7" x14ac:dyDescent="0.2">
      <c r="A242" t="s">
        <v>154</v>
      </c>
      <c r="B242" s="3">
        <v>1000</v>
      </c>
      <c r="C242" s="3">
        <v>1500</v>
      </c>
      <c r="D242" s="3">
        <v>1500</v>
      </c>
      <c r="E242" s="52">
        <v>1500</v>
      </c>
      <c r="F242" s="3">
        <v>1500</v>
      </c>
      <c r="G242" s="33">
        <v>1500</v>
      </c>
    </row>
    <row r="244" spans="1:7" x14ac:dyDescent="0.2">
      <c r="A244" t="s">
        <v>155</v>
      </c>
    </row>
    <row r="245" spans="1:7" x14ac:dyDescent="0.2">
      <c r="A245" t="s">
        <v>156</v>
      </c>
      <c r="B245" s="3">
        <v>8670</v>
      </c>
      <c r="C245" s="3">
        <v>9135</v>
      </c>
      <c r="D245" s="3">
        <v>9318</v>
      </c>
      <c r="E245" s="52">
        <v>9504</v>
      </c>
      <c r="F245" s="3">
        <v>13518</v>
      </c>
      <c r="G245" s="3">
        <v>13518</v>
      </c>
    </row>
    <row r="246" spans="1:7" x14ac:dyDescent="0.2">
      <c r="A246" t="s">
        <v>157</v>
      </c>
      <c r="F246" s="3">
        <v>3500</v>
      </c>
      <c r="G246">
        <v>0</v>
      </c>
    </row>
    <row r="247" spans="1:7" x14ac:dyDescent="0.2">
      <c r="A247" t="s">
        <v>158</v>
      </c>
      <c r="B247" s="18">
        <v>150</v>
      </c>
      <c r="C247" s="18">
        <v>225</v>
      </c>
      <c r="D247" s="3">
        <v>225</v>
      </c>
      <c r="E247" s="52">
        <v>225</v>
      </c>
      <c r="F247" s="3">
        <v>500</v>
      </c>
      <c r="G247" s="3">
        <v>1700</v>
      </c>
    </row>
    <row r="248" spans="1:7" s="15" customFormat="1" x14ac:dyDescent="0.2">
      <c r="A248" s="56" t="s">
        <v>159</v>
      </c>
      <c r="B248" s="4">
        <f>SUM(B245:B247)</f>
        <v>8820</v>
      </c>
      <c r="C248" s="4">
        <f>SUM(C245:C247)</f>
        <v>9360</v>
      </c>
      <c r="D248" s="4">
        <v>9543</v>
      </c>
      <c r="E248" s="50">
        <v>9729</v>
      </c>
      <c r="F248" s="4">
        <f>SUM(F245:F247)</f>
        <v>17518</v>
      </c>
      <c r="G248" s="4">
        <f>SUM(G245:G247)</f>
        <v>15218</v>
      </c>
    </row>
    <row r="250" spans="1:7" s="15" customFormat="1" x14ac:dyDescent="0.2">
      <c r="A250" s="26" t="s">
        <v>160</v>
      </c>
      <c r="B250" s="19">
        <f>SUM(B215,B220,B225,B229,B236,B239,B242,B248)</f>
        <v>189178</v>
      </c>
      <c r="C250" s="19">
        <f>SUM(C215,C220,C225,C229,C236,C239,C242,C248)</f>
        <v>192989</v>
      </c>
      <c r="D250" s="4">
        <v>189773</v>
      </c>
      <c r="E250" s="50">
        <v>194432</v>
      </c>
      <c r="F250" s="4">
        <f>F215+F220+F225+F229+F236+F239+F242+F248</f>
        <v>200379</v>
      </c>
      <c r="G250" s="4">
        <f>G215+G220+G225+G229+G236+G239+G242+G248</f>
        <v>157679</v>
      </c>
    </row>
    <row r="251" spans="1:7" x14ac:dyDescent="0.2">
      <c r="A251" s="13"/>
    </row>
    <row r="252" spans="1:7" x14ac:dyDescent="0.2">
      <c r="A252" s="13"/>
    </row>
    <row r="253" spans="1:7" x14ac:dyDescent="0.2">
      <c r="A253" s="7" t="s">
        <v>161</v>
      </c>
    </row>
    <row r="254" spans="1:7" x14ac:dyDescent="0.2">
      <c r="A254" t="s">
        <v>162</v>
      </c>
      <c r="B254" s="3">
        <v>54516</v>
      </c>
      <c r="C254" s="3">
        <v>59000</v>
      </c>
      <c r="D254" s="3">
        <v>56959</v>
      </c>
      <c r="E254" s="52">
        <v>63930</v>
      </c>
      <c r="F254" s="3">
        <v>72821</v>
      </c>
      <c r="G254" s="3">
        <v>124412</v>
      </c>
    </row>
    <row r="255" spans="1:7" x14ac:dyDescent="0.2">
      <c r="A255" t="s">
        <v>163</v>
      </c>
      <c r="B255" s="3">
        <v>66431</v>
      </c>
      <c r="C255" s="3">
        <v>60151</v>
      </c>
      <c r="D255" s="3">
        <v>57321</v>
      </c>
      <c r="E255" s="52">
        <v>58655</v>
      </c>
      <c r="F255" s="3">
        <v>76968</v>
      </c>
      <c r="G255" s="3">
        <v>78640</v>
      </c>
    </row>
    <row r="256" spans="1:7" x14ac:dyDescent="0.2">
      <c r="A256" t="s">
        <v>164</v>
      </c>
      <c r="B256" s="3">
        <v>54946</v>
      </c>
      <c r="C256" s="3">
        <v>57055</v>
      </c>
      <c r="D256" s="3">
        <v>57921</v>
      </c>
      <c r="E256" s="52">
        <v>61231</v>
      </c>
      <c r="F256" s="3">
        <v>59751</v>
      </c>
      <c r="G256" s="3">
        <v>69241</v>
      </c>
    </row>
    <row r="257" spans="1:7" x14ac:dyDescent="0.2">
      <c r="A257" t="s">
        <v>165</v>
      </c>
      <c r="B257" s="3">
        <v>19271</v>
      </c>
      <c r="C257" s="3">
        <v>21960</v>
      </c>
      <c r="D257" s="3">
        <v>21960</v>
      </c>
      <c r="E257" s="52">
        <v>25846</v>
      </c>
      <c r="F257" s="3">
        <v>35353</v>
      </c>
      <c r="G257" s="3">
        <v>34386</v>
      </c>
    </row>
    <row r="258" spans="1:7" x14ac:dyDescent="0.2">
      <c r="A258" t="s">
        <v>166</v>
      </c>
    </row>
    <row r="259" spans="1:7" x14ac:dyDescent="0.2">
      <c r="A259" t="s">
        <v>167</v>
      </c>
      <c r="B259" s="3">
        <v>1550</v>
      </c>
      <c r="C259" s="3">
        <v>1250</v>
      </c>
      <c r="D259" s="3">
        <v>1250</v>
      </c>
      <c r="E259" s="52">
        <v>1250</v>
      </c>
      <c r="F259" s="3">
        <v>2200</v>
      </c>
      <c r="G259" s="3">
        <v>1250</v>
      </c>
    </row>
    <row r="260" spans="1:7" x14ac:dyDescent="0.2">
      <c r="A260" t="s">
        <v>168</v>
      </c>
      <c r="B260" s="3">
        <v>360500</v>
      </c>
      <c r="C260" s="3">
        <v>348216</v>
      </c>
      <c r="D260" s="3">
        <v>365627</v>
      </c>
      <c r="E260" s="52">
        <v>376596</v>
      </c>
      <c r="F260" s="3">
        <v>462485</v>
      </c>
      <c r="G260" s="3">
        <v>385735</v>
      </c>
    </row>
    <row r="261" spans="1:7" s="32" customFormat="1" x14ac:dyDescent="0.2">
      <c r="A261" s="26" t="s">
        <v>169</v>
      </c>
      <c r="B261" s="10">
        <f>SUM(B254:B260)</f>
        <v>557214</v>
      </c>
      <c r="C261" s="10">
        <f>SUM(C254:C260)</f>
        <v>547632</v>
      </c>
      <c r="D261" s="4">
        <v>561038</v>
      </c>
      <c r="E261" s="50">
        <v>587508</v>
      </c>
      <c r="F261" s="4">
        <f>F260+F259+F257+F256+F255+F254</f>
        <v>709578</v>
      </c>
      <c r="G261" s="4">
        <f>G254+G255+G256+G257+G259+G260</f>
        <v>693664</v>
      </c>
    </row>
    <row r="262" spans="1:7" x14ac:dyDescent="0.2">
      <c r="A262" s="13"/>
    </row>
    <row r="263" spans="1:7" x14ac:dyDescent="0.2">
      <c r="A263" s="7" t="s">
        <v>170</v>
      </c>
    </row>
    <row r="264" spans="1:7" x14ac:dyDescent="0.2">
      <c r="A264" s="7"/>
    </row>
    <row r="265" spans="1:7" x14ac:dyDescent="0.2">
      <c r="A265" t="s">
        <v>171</v>
      </c>
      <c r="B265" s="3">
        <v>85000</v>
      </c>
      <c r="C265" s="3">
        <v>65000</v>
      </c>
      <c r="D265" s="3">
        <v>65000</v>
      </c>
      <c r="E265" s="52">
        <v>70000</v>
      </c>
      <c r="F265" s="3">
        <v>83000</v>
      </c>
      <c r="G265" s="3">
        <v>77866</v>
      </c>
    </row>
    <row r="266" spans="1:7" x14ac:dyDescent="0.2">
      <c r="A266" t="s">
        <v>172</v>
      </c>
    </row>
    <row r="267" spans="1:7" x14ac:dyDescent="0.2">
      <c r="A267" t="s">
        <v>173</v>
      </c>
    </row>
    <row r="268" spans="1:7" x14ac:dyDescent="0.2">
      <c r="A268" t="s">
        <v>174</v>
      </c>
    </row>
    <row r="269" spans="1:7" x14ac:dyDescent="0.2">
      <c r="A269" t="s">
        <v>175</v>
      </c>
      <c r="B269" s="3">
        <v>45000</v>
      </c>
      <c r="C269" s="3">
        <v>45000</v>
      </c>
      <c r="D269" s="3">
        <v>45000</v>
      </c>
      <c r="E269" s="52">
        <v>45000</v>
      </c>
      <c r="F269" s="3">
        <v>45000</v>
      </c>
      <c r="G269" s="3">
        <v>0</v>
      </c>
    </row>
    <row r="270" spans="1:7" x14ac:dyDescent="0.2">
      <c r="A270" t="s">
        <v>176</v>
      </c>
    </row>
    <row r="271" spans="1:7" x14ac:dyDescent="0.2">
      <c r="A271" t="s">
        <v>177</v>
      </c>
    </row>
    <row r="272" spans="1:7" x14ac:dyDescent="0.2">
      <c r="A272" t="s">
        <v>178</v>
      </c>
    </row>
    <row r="273" spans="1:7" s="15" customFormat="1" x14ac:dyDescent="0.2">
      <c r="A273" s="26" t="s">
        <v>179</v>
      </c>
      <c r="B273" s="10">
        <f>SUM(B265:B272)</f>
        <v>130000</v>
      </c>
      <c r="C273" s="10">
        <f>SUM(C265:C272)</f>
        <v>110000</v>
      </c>
      <c r="D273" s="4">
        <v>110000</v>
      </c>
      <c r="E273" s="50">
        <v>115000</v>
      </c>
      <c r="F273" s="4">
        <f>F265+F269</f>
        <v>128000</v>
      </c>
      <c r="G273" s="4">
        <f>SUM(G265:G272)</f>
        <v>77866</v>
      </c>
    </row>
    <row r="274" spans="1:7" x14ac:dyDescent="0.2">
      <c r="A274" s="13"/>
    </row>
    <row r="275" spans="1:7" x14ac:dyDescent="0.2">
      <c r="A275" s="7" t="s">
        <v>180</v>
      </c>
    </row>
    <row r="276" spans="1:7" x14ac:dyDescent="0.2">
      <c r="A276" s="8" t="s">
        <v>181</v>
      </c>
      <c r="B276" s="3">
        <v>75000</v>
      </c>
      <c r="C276" s="3">
        <v>75000</v>
      </c>
      <c r="D276" s="3">
        <v>85000</v>
      </c>
      <c r="E276" s="52">
        <v>90000</v>
      </c>
      <c r="F276" s="3">
        <v>95000</v>
      </c>
      <c r="G276" s="3">
        <v>100000</v>
      </c>
    </row>
    <row r="277" spans="1:7" x14ac:dyDescent="0.2">
      <c r="A277" s="8" t="s">
        <v>182</v>
      </c>
      <c r="B277" s="3">
        <v>22500</v>
      </c>
      <c r="C277" s="3">
        <v>18963</v>
      </c>
      <c r="D277" s="3">
        <v>15147</v>
      </c>
      <c r="E277" s="52">
        <v>11101</v>
      </c>
      <c r="F277" s="3">
        <v>6822</v>
      </c>
      <c r="G277" s="3">
        <v>2312.5</v>
      </c>
    </row>
    <row r="278" spans="1:7" x14ac:dyDescent="0.2">
      <c r="A278" t="s">
        <v>183</v>
      </c>
    </row>
    <row r="279" spans="1:7" x14ac:dyDescent="0.2">
      <c r="A279" t="s">
        <v>184</v>
      </c>
    </row>
    <row r="282" spans="1:7" s="50" customFormat="1" x14ac:dyDescent="0.2">
      <c r="A282" s="45" t="s">
        <v>185</v>
      </c>
      <c r="B282" s="48">
        <f>SUM(B276:B281)</f>
        <v>97500</v>
      </c>
      <c r="C282" s="48">
        <f>SUM(C276:C281)</f>
        <v>93963</v>
      </c>
      <c r="D282" s="50">
        <v>100147</v>
      </c>
      <c r="E282" s="50">
        <v>101101</v>
      </c>
      <c r="F282" s="50">
        <f>F276+F277</f>
        <v>101822</v>
      </c>
      <c r="G282" s="50">
        <f>SUM(G276:G281)</f>
        <v>102312.5</v>
      </c>
    </row>
    <row r="283" spans="1:7" x14ac:dyDescent="0.2">
      <c r="A283" s="13"/>
    </row>
    <row r="284" spans="1:7" s="15" customFormat="1" x14ac:dyDescent="0.2">
      <c r="A284" s="26" t="s">
        <v>2</v>
      </c>
      <c r="B284" s="19">
        <v>2369557</v>
      </c>
      <c r="C284" s="19">
        <v>2463341</v>
      </c>
      <c r="D284" s="4">
        <v>2483167</v>
      </c>
      <c r="E284" s="50">
        <v>2535641</v>
      </c>
      <c r="F284" s="4">
        <v>2588333</v>
      </c>
      <c r="G284" s="73">
        <f>G124++G146+G152+G185+G209+G250+G261+G273+G282</f>
        <v>2622078.5</v>
      </c>
    </row>
    <row r="285" spans="1:7" x14ac:dyDescent="0.2">
      <c r="A285" s="13"/>
    </row>
    <row r="286" spans="1:7" x14ac:dyDescent="0.2">
      <c r="A286" s="13"/>
    </row>
    <row r="287" spans="1:7" x14ac:dyDescent="0.2">
      <c r="A287" s="13"/>
    </row>
    <row r="288" spans="1:7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7" x14ac:dyDescent="0.2">
      <c r="A305" s="13"/>
    </row>
    <row r="306" spans="1:7" x14ac:dyDescent="0.2">
      <c r="A306" s="13"/>
    </row>
    <row r="307" spans="1:7" x14ac:dyDescent="0.2">
      <c r="A307" s="13"/>
    </row>
    <row r="308" spans="1:7" x14ac:dyDescent="0.2">
      <c r="A308" s="13"/>
    </row>
    <row r="309" spans="1:7" x14ac:dyDescent="0.2">
      <c r="A309" s="13"/>
    </row>
    <row r="310" spans="1:7" x14ac:dyDescent="0.2">
      <c r="A310" s="13"/>
    </row>
    <row r="311" spans="1:7" x14ac:dyDescent="0.2">
      <c r="A311" s="13"/>
    </row>
    <row r="312" spans="1:7" x14ac:dyDescent="0.2">
      <c r="A312" s="13"/>
    </row>
    <row r="313" spans="1:7" x14ac:dyDescent="0.2">
      <c r="A313" s="13"/>
    </row>
    <row r="314" spans="1:7" x14ac:dyDescent="0.2">
      <c r="A314" s="13"/>
    </row>
    <row r="315" spans="1:7" x14ac:dyDescent="0.2">
      <c r="A315" s="13"/>
    </row>
    <row r="316" spans="1:7" x14ac:dyDescent="0.2">
      <c r="A316" s="7" t="s">
        <v>186</v>
      </c>
    </row>
    <row r="317" spans="1:7" s="15" customFormat="1" x14ac:dyDescent="0.2">
      <c r="A317" s="27" t="s">
        <v>187</v>
      </c>
      <c r="B317" s="21"/>
      <c r="C317" s="21"/>
      <c r="D317" s="29"/>
      <c r="E317" s="47"/>
    </row>
    <row r="318" spans="1:7" x14ac:dyDescent="0.2">
      <c r="A318" s="13" t="s">
        <v>188</v>
      </c>
    </row>
    <row r="319" spans="1:7" x14ac:dyDescent="0.2">
      <c r="A319" s="16" t="s">
        <v>189</v>
      </c>
      <c r="B319" s="3">
        <v>986488</v>
      </c>
      <c r="C319" s="3">
        <v>1043121</v>
      </c>
      <c r="D319" s="3">
        <v>1062914</v>
      </c>
      <c r="E319" s="52">
        <v>1086205</v>
      </c>
      <c r="F319" s="3">
        <v>1099837</v>
      </c>
      <c r="G319" s="3">
        <v>1116680</v>
      </c>
    </row>
    <row r="320" spans="1:7" x14ac:dyDescent="0.2">
      <c r="A320" s="7" t="s">
        <v>190</v>
      </c>
    </row>
    <row r="321" spans="1:7" x14ac:dyDescent="0.2">
      <c r="A321" t="s">
        <v>191</v>
      </c>
      <c r="B321" s="3">
        <v>27000</v>
      </c>
      <c r="C321" s="3">
        <v>5000</v>
      </c>
      <c r="D321" s="3">
        <v>5000</v>
      </c>
      <c r="E321" s="52">
        <v>5900</v>
      </c>
      <c r="F321" s="3">
        <v>6200</v>
      </c>
      <c r="G321" s="3">
        <v>10000</v>
      </c>
    </row>
    <row r="322" spans="1:7" x14ac:dyDescent="0.2">
      <c r="A322" t="s">
        <v>192</v>
      </c>
      <c r="B322" s="3">
        <v>3000</v>
      </c>
      <c r="C322" s="3">
        <v>3000</v>
      </c>
      <c r="D322" s="3">
        <v>3000</v>
      </c>
      <c r="E322" s="52">
        <v>3000</v>
      </c>
      <c r="F322" s="3">
        <v>3000</v>
      </c>
      <c r="G322" s="3">
        <v>2000</v>
      </c>
    </row>
    <row r="323" spans="1:7" s="15" customFormat="1" x14ac:dyDescent="0.2">
      <c r="A323" s="26" t="s">
        <v>193</v>
      </c>
      <c r="B323" s="10">
        <f>SUM(B321:B322)</f>
        <v>30000</v>
      </c>
      <c r="C323" s="10">
        <f>SUM(C321:C322)</f>
        <v>8000</v>
      </c>
      <c r="D323" s="4">
        <v>8000</v>
      </c>
      <c r="E323" s="50">
        <v>8900</v>
      </c>
      <c r="F323" s="4">
        <f>F321+F322</f>
        <v>9200</v>
      </c>
      <c r="G323" s="4">
        <f>SUM(G321:G322)</f>
        <v>12000</v>
      </c>
    </row>
    <row r="325" spans="1:7" x14ac:dyDescent="0.2">
      <c r="A325" s="7" t="s">
        <v>194</v>
      </c>
    </row>
    <row r="326" spans="1:7" x14ac:dyDescent="0.2">
      <c r="A326" t="s">
        <v>195</v>
      </c>
      <c r="B326" s="3">
        <v>577150</v>
      </c>
      <c r="C326" s="24">
        <v>599500</v>
      </c>
      <c r="D326" s="3">
        <v>610000</v>
      </c>
      <c r="E326" s="52">
        <v>610000</v>
      </c>
      <c r="F326" s="3">
        <v>640000</v>
      </c>
      <c r="G326" s="3">
        <v>655000</v>
      </c>
    </row>
    <row r="327" spans="1:7" x14ac:dyDescent="0.2">
      <c r="A327" t="s">
        <v>196</v>
      </c>
      <c r="B327" s="3">
        <v>60810</v>
      </c>
      <c r="C327" s="3">
        <v>60810</v>
      </c>
      <c r="D327" s="3">
        <v>60810</v>
      </c>
      <c r="E327" s="52">
        <v>60810</v>
      </c>
      <c r="F327" s="3">
        <v>60810</v>
      </c>
      <c r="G327" s="3">
        <v>60810</v>
      </c>
    </row>
    <row r="328" spans="1:7" x14ac:dyDescent="0.2">
      <c r="A328" t="s">
        <v>271</v>
      </c>
      <c r="D328" s="3" t="s">
        <v>280</v>
      </c>
    </row>
    <row r="329" spans="1:7" s="15" customFormat="1" x14ac:dyDescent="0.2">
      <c r="A329" s="26" t="s">
        <v>197</v>
      </c>
      <c r="B329" s="10">
        <f>SUM(B326:B327)</f>
        <v>637960</v>
      </c>
      <c r="C329" s="10">
        <f>SUM(C326:C327)</f>
        <v>660310</v>
      </c>
      <c r="D329" s="4">
        <v>670810</v>
      </c>
      <c r="E329" s="50">
        <v>670810</v>
      </c>
      <c r="F329" s="4">
        <f>F326+F327</f>
        <v>700810</v>
      </c>
      <c r="G329" s="4">
        <f>SUM(G326:G328)</f>
        <v>715810</v>
      </c>
    </row>
    <row r="331" spans="1:7" x14ac:dyDescent="0.2">
      <c r="A331" s="7" t="s">
        <v>198</v>
      </c>
    </row>
    <row r="332" spans="1:7" s="15" customFormat="1" x14ac:dyDescent="0.2">
      <c r="A332" s="27" t="s">
        <v>199</v>
      </c>
      <c r="B332" s="4">
        <v>4500</v>
      </c>
      <c r="C332" s="4">
        <v>4500</v>
      </c>
      <c r="D332" s="4">
        <v>4500</v>
      </c>
      <c r="E332" s="50">
        <v>4750</v>
      </c>
      <c r="F332" s="4">
        <v>7440</v>
      </c>
      <c r="G332" s="63">
        <v>7440</v>
      </c>
    </row>
    <row r="334" spans="1:7" x14ac:dyDescent="0.2">
      <c r="A334" s="7" t="s">
        <v>64</v>
      </c>
    </row>
    <row r="335" spans="1:7" x14ac:dyDescent="0.2">
      <c r="A335" s="14" t="s">
        <v>200</v>
      </c>
      <c r="B335" s="3">
        <v>1000</v>
      </c>
      <c r="C335" s="3">
        <v>1000</v>
      </c>
      <c r="D335" s="3">
        <v>2500</v>
      </c>
      <c r="E335" s="52">
        <v>2500</v>
      </c>
      <c r="F335" s="3">
        <v>2500</v>
      </c>
      <c r="G335" s="3">
        <v>2250</v>
      </c>
    </row>
    <row r="336" spans="1:7" s="15" customFormat="1" x14ac:dyDescent="0.2">
      <c r="A336" s="30" t="s">
        <v>80</v>
      </c>
      <c r="B336" s="10">
        <f>SUM(B335:B335)</f>
        <v>1000</v>
      </c>
      <c r="C336" s="10">
        <f>SUM(C335:C335)</f>
        <v>1000</v>
      </c>
      <c r="D336" s="4">
        <v>2500</v>
      </c>
      <c r="E336" s="50">
        <v>2500</v>
      </c>
      <c r="F336" s="4">
        <f>SUM(F335)</f>
        <v>2500</v>
      </c>
      <c r="G336" s="63">
        <v>2250</v>
      </c>
    </row>
    <row r="338" spans="1:7" x14ac:dyDescent="0.2">
      <c r="A338" s="7" t="s">
        <v>81</v>
      </c>
    </row>
    <row r="339" spans="1:7" s="15" customFormat="1" x14ac:dyDescent="0.2">
      <c r="A339" s="27" t="s">
        <v>201</v>
      </c>
      <c r="B339" s="10">
        <v>400</v>
      </c>
      <c r="C339" s="10">
        <v>400</v>
      </c>
      <c r="D339" s="4">
        <v>400</v>
      </c>
      <c r="E339" s="50">
        <v>400</v>
      </c>
      <c r="F339" s="63">
        <v>500</v>
      </c>
      <c r="G339" s="63">
        <v>700</v>
      </c>
    </row>
    <row r="341" spans="1:7" x14ac:dyDescent="0.2">
      <c r="A341" s="7" t="s">
        <v>86</v>
      </c>
    </row>
    <row r="342" spans="1:7" s="47" customFormat="1" x14ac:dyDescent="0.2">
      <c r="A342" s="49" t="s">
        <v>202</v>
      </c>
      <c r="B342" s="48">
        <v>1500</v>
      </c>
      <c r="C342" s="48">
        <v>2500</v>
      </c>
      <c r="D342" s="50">
        <v>2500</v>
      </c>
      <c r="E342" s="50">
        <v>2500</v>
      </c>
      <c r="F342" s="50">
        <v>2500</v>
      </c>
      <c r="G342" s="50">
        <v>3000</v>
      </c>
    </row>
    <row r="344" spans="1:7" x14ac:dyDescent="0.2">
      <c r="A344" s="7" t="s">
        <v>203</v>
      </c>
    </row>
    <row r="345" spans="1:7" x14ac:dyDescent="0.2">
      <c r="A345" t="s">
        <v>204</v>
      </c>
      <c r="B345" s="3">
        <v>14000</v>
      </c>
      <c r="C345" s="3">
        <v>14000</v>
      </c>
      <c r="D345" s="3">
        <v>14000</v>
      </c>
      <c r="E345" s="52">
        <v>14000</v>
      </c>
      <c r="F345" s="3">
        <v>14000</v>
      </c>
      <c r="G345" s="3">
        <v>14000</v>
      </c>
    </row>
    <row r="346" spans="1:7" x14ac:dyDescent="0.2">
      <c r="A346" t="s">
        <v>205</v>
      </c>
      <c r="B346" s="3">
        <v>100</v>
      </c>
      <c r="C346" s="3">
        <v>100</v>
      </c>
      <c r="D346" s="3">
        <v>100</v>
      </c>
      <c r="E346" s="52">
        <v>100</v>
      </c>
      <c r="F346" s="3">
        <v>100</v>
      </c>
      <c r="G346" s="3">
        <v>100</v>
      </c>
    </row>
    <row r="347" spans="1:7" x14ac:dyDescent="0.2">
      <c r="A347" t="s">
        <v>269</v>
      </c>
      <c r="B347" s="3">
        <v>117000</v>
      </c>
      <c r="C347" s="3">
        <v>122000</v>
      </c>
      <c r="D347" s="3">
        <v>122000</v>
      </c>
      <c r="E347" s="52">
        <v>127000</v>
      </c>
      <c r="F347" s="3">
        <v>128000</v>
      </c>
      <c r="G347" s="3">
        <v>130000</v>
      </c>
    </row>
    <row r="348" spans="1:7" x14ac:dyDescent="0.2">
      <c r="A348" s="8" t="s">
        <v>206</v>
      </c>
      <c r="B348" s="3">
        <v>800</v>
      </c>
      <c r="C348" s="3">
        <v>800</v>
      </c>
      <c r="D348" s="3">
        <v>800</v>
      </c>
      <c r="E348" s="52">
        <v>800</v>
      </c>
      <c r="F348" s="3">
        <v>800</v>
      </c>
      <c r="G348" s="3">
        <v>800</v>
      </c>
    </row>
    <row r="349" spans="1:7" s="47" customFormat="1" x14ac:dyDescent="0.2">
      <c r="A349" s="45" t="s">
        <v>160</v>
      </c>
      <c r="B349" s="48">
        <f>SUM(B345:B348)</f>
        <v>131900</v>
      </c>
      <c r="C349" s="48">
        <f>SUM(C345:C348)</f>
        <v>136900</v>
      </c>
      <c r="D349" s="50">
        <v>136900</v>
      </c>
      <c r="E349" s="50">
        <v>141900</v>
      </c>
      <c r="F349" s="50">
        <f>F345+F346+F347+F348</f>
        <v>142900</v>
      </c>
      <c r="G349" s="50">
        <f>SUM(G345:G348)</f>
        <v>144900</v>
      </c>
    </row>
    <row r="351" spans="1:7" x14ac:dyDescent="0.2">
      <c r="A351" s="7" t="s">
        <v>207</v>
      </c>
    </row>
    <row r="352" spans="1:7" x14ac:dyDescent="0.2">
      <c r="A352" t="s">
        <v>208</v>
      </c>
      <c r="B352" s="3">
        <v>5500</v>
      </c>
      <c r="C352" s="3">
        <v>5500</v>
      </c>
      <c r="D352" s="3">
        <v>5500</v>
      </c>
      <c r="E352" s="52">
        <v>1980</v>
      </c>
      <c r="F352" s="3">
        <v>5000</v>
      </c>
      <c r="G352" s="3">
        <v>5000</v>
      </c>
    </row>
    <row r="353" spans="1:7" x14ac:dyDescent="0.2">
      <c r="A353" t="s">
        <v>209</v>
      </c>
      <c r="B353" s="3">
        <v>258000</v>
      </c>
      <c r="C353" s="3">
        <v>280000</v>
      </c>
      <c r="D353" s="3">
        <v>285600</v>
      </c>
      <c r="E353" s="52">
        <v>291312</v>
      </c>
      <c r="F353" s="3">
        <v>293986</v>
      </c>
      <c r="G353" s="3">
        <v>297738.59999999998</v>
      </c>
    </row>
    <row r="354" spans="1:7" x14ac:dyDescent="0.2">
      <c r="A354" t="s">
        <v>210</v>
      </c>
      <c r="B354" s="3">
        <v>200</v>
      </c>
      <c r="C354" s="3">
        <v>200</v>
      </c>
      <c r="D354" s="3">
        <v>200</v>
      </c>
      <c r="E354" s="52">
        <v>200</v>
      </c>
      <c r="F354" s="3">
        <v>200</v>
      </c>
      <c r="G354" s="3">
        <v>200</v>
      </c>
    </row>
    <row r="355" spans="1:7" x14ac:dyDescent="0.2">
      <c r="A355" t="s">
        <v>211</v>
      </c>
      <c r="B355" s="3">
        <v>2550</v>
      </c>
      <c r="C355" s="3">
        <v>2550</v>
      </c>
      <c r="D355" s="3">
        <v>2550</v>
      </c>
      <c r="E355" s="52">
        <v>2550</v>
      </c>
      <c r="F355" s="3">
        <v>2550</v>
      </c>
      <c r="G355" s="3">
        <v>2550</v>
      </c>
    </row>
    <row r="356" spans="1:7" x14ac:dyDescent="0.2">
      <c r="A356" t="s">
        <v>212</v>
      </c>
      <c r="B356" s="3">
        <v>1700</v>
      </c>
      <c r="C356" s="3">
        <v>2000</v>
      </c>
      <c r="D356" s="3">
        <v>2000</v>
      </c>
      <c r="E356" s="52">
        <v>4500</v>
      </c>
      <c r="F356" s="3">
        <v>3500</v>
      </c>
      <c r="G356" s="3">
        <v>1000</v>
      </c>
    </row>
    <row r="357" spans="1:7" s="47" customFormat="1" x14ac:dyDescent="0.2">
      <c r="A357" s="45" t="s">
        <v>213</v>
      </c>
      <c r="B357" s="48">
        <f>SUM(B352:B356)</f>
        <v>267950</v>
      </c>
      <c r="C357" s="48">
        <f>SUM(C352:C356)</f>
        <v>290250</v>
      </c>
      <c r="D357" s="50">
        <v>295850</v>
      </c>
      <c r="E357" s="50">
        <v>300542</v>
      </c>
      <c r="F357" s="50">
        <f>F352+F353+F354+F355+F356</f>
        <v>305236</v>
      </c>
      <c r="G357" s="50">
        <f>SUM(G352:G356)</f>
        <v>306488.59999999998</v>
      </c>
    </row>
    <row r="359" spans="1:7" x14ac:dyDescent="0.2">
      <c r="A359" s="7" t="s">
        <v>214</v>
      </c>
    </row>
    <row r="360" spans="1:7" x14ac:dyDescent="0.2">
      <c r="A360" t="s">
        <v>215</v>
      </c>
      <c r="B360" s="3">
        <v>250</v>
      </c>
      <c r="C360" s="3">
        <v>500</v>
      </c>
      <c r="D360" s="3">
        <v>500</v>
      </c>
      <c r="E360" s="52">
        <v>500</v>
      </c>
      <c r="F360" s="3">
        <v>250</v>
      </c>
      <c r="G360" s="3">
        <v>250</v>
      </c>
    </row>
    <row r="361" spans="1:7" x14ac:dyDescent="0.2">
      <c r="A361" s="8" t="s">
        <v>216</v>
      </c>
      <c r="B361" s="3">
        <v>250</v>
      </c>
      <c r="C361" s="3">
        <v>500</v>
      </c>
      <c r="D361" s="3">
        <v>500</v>
      </c>
      <c r="E361" s="52">
        <v>500</v>
      </c>
      <c r="F361" s="3">
        <v>500</v>
      </c>
      <c r="G361" s="3">
        <v>250</v>
      </c>
    </row>
    <row r="362" spans="1:7" x14ac:dyDescent="0.2">
      <c r="A362" t="s">
        <v>217</v>
      </c>
    </row>
    <row r="363" spans="1:7" s="47" customFormat="1" x14ac:dyDescent="0.2">
      <c r="A363" s="45" t="s">
        <v>218</v>
      </c>
      <c r="B363" s="48">
        <f>SUM(B360:B362)</f>
        <v>500</v>
      </c>
      <c r="C363" s="48">
        <f>SUM(C360:C362)</f>
        <v>1000</v>
      </c>
      <c r="D363" s="50">
        <v>1000</v>
      </c>
      <c r="E363" s="50">
        <v>1000</v>
      </c>
      <c r="F363" s="50">
        <f>F360+F361</f>
        <v>750</v>
      </c>
      <c r="G363" s="50">
        <f>SUM(G360:G362)</f>
        <v>500</v>
      </c>
    </row>
    <row r="364" spans="1:7" x14ac:dyDescent="0.2">
      <c r="A364" s="13"/>
    </row>
    <row r="365" spans="1:7" x14ac:dyDescent="0.2">
      <c r="A365" s="13"/>
    </row>
    <row r="366" spans="1:7" x14ac:dyDescent="0.2">
      <c r="A366" s="13"/>
    </row>
    <row r="367" spans="1:7" x14ac:dyDescent="0.2">
      <c r="A367" s="7" t="s">
        <v>219</v>
      </c>
    </row>
    <row r="368" spans="1:7" x14ac:dyDescent="0.2">
      <c r="A368" t="s">
        <v>220</v>
      </c>
      <c r="B368" s="3">
        <v>50</v>
      </c>
      <c r="C368" s="3">
        <v>50</v>
      </c>
      <c r="D368" s="3">
        <v>50</v>
      </c>
      <c r="E368" s="52">
        <v>50</v>
      </c>
      <c r="F368" s="3">
        <v>50</v>
      </c>
      <c r="G368" s="3">
        <v>50</v>
      </c>
    </row>
    <row r="369" spans="1:7" x14ac:dyDescent="0.2">
      <c r="A369" t="s">
        <v>221</v>
      </c>
      <c r="B369" s="3">
        <v>3500</v>
      </c>
      <c r="C369" s="3">
        <v>3500</v>
      </c>
      <c r="D369" s="3">
        <v>4500</v>
      </c>
      <c r="E369" s="52">
        <v>4500</v>
      </c>
      <c r="F369" s="3">
        <v>4500</v>
      </c>
      <c r="G369" s="3">
        <v>3500</v>
      </c>
    </row>
    <row r="370" spans="1:7" x14ac:dyDescent="0.2">
      <c r="A370" t="s">
        <v>222</v>
      </c>
      <c r="B370" s="3">
        <v>100</v>
      </c>
      <c r="C370" s="3">
        <v>100</v>
      </c>
      <c r="D370" s="3">
        <v>100</v>
      </c>
      <c r="E370" s="52">
        <v>100</v>
      </c>
      <c r="F370" s="3">
        <v>100</v>
      </c>
      <c r="G370" s="3">
        <v>100</v>
      </c>
    </row>
    <row r="371" spans="1:7" x14ac:dyDescent="0.2">
      <c r="A371" t="s">
        <v>223</v>
      </c>
      <c r="B371" s="3">
        <v>600</v>
      </c>
      <c r="C371" s="3">
        <v>600</v>
      </c>
      <c r="D371" s="3">
        <v>600</v>
      </c>
      <c r="E371" s="52">
        <v>600</v>
      </c>
      <c r="F371" s="3">
        <v>600</v>
      </c>
      <c r="G371" s="3">
        <v>1000</v>
      </c>
    </row>
    <row r="372" spans="1:7" s="47" customFormat="1" x14ac:dyDescent="0.2">
      <c r="A372" s="45" t="s">
        <v>224</v>
      </c>
      <c r="B372" s="48">
        <f>SUM(B368:B371)</f>
        <v>4250</v>
      </c>
      <c r="C372" s="48">
        <f>SUM(C368:C371)</f>
        <v>4250</v>
      </c>
      <c r="D372" s="50">
        <v>5250</v>
      </c>
      <c r="E372" s="50">
        <v>5250</v>
      </c>
      <c r="F372" s="50">
        <f>F368+F369+F370+F371</f>
        <v>5250</v>
      </c>
      <c r="G372" s="50">
        <f>SUM(G368:G371)</f>
        <v>4650</v>
      </c>
    </row>
    <row r="373" spans="1:7" x14ac:dyDescent="0.2">
      <c r="A373" s="13"/>
    </row>
    <row r="374" spans="1:7" x14ac:dyDescent="0.2">
      <c r="A374" s="7" t="s">
        <v>225</v>
      </c>
    </row>
    <row r="375" spans="1:7" s="47" customFormat="1" x14ac:dyDescent="0.2">
      <c r="A375" s="49" t="s">
        <v>226</v>
      </c>
      <c r="B375" s="50">
        <v>30000</v>
      </c>
      <c r="C375" s="50">
        <v>31000</v>
      </c>
      <c r="D375" s="50">
        <v>31000</v>
      </c>
      <c r="E375" s="50">
        <v>31000</v>
      </c>
      <c r="F375" s="50">
        <v>31000</v>
      </c>
      <c r="G375" s="50">
        <v>25000</v>
      </c>
    </row>
    <row r="377" spans="1:7" x14ac:dyDescent="0.2">
      <c r="A377" s="7" t="s">
        <v>227</v>
      </c>
    </row>
    <row r="378" spans="1:7" x14ac:dyDescent="0.2">
      <c r="A378" t="s">
        <v>228</v>
      </c>
      <c r="B378" s="3">
        <v>10000</v>
      </c>
      <c r="C378" s="3">
        <v>10000</v>
      </c>
      <c r="D378" s="3">
        <v>12000</v>
      </c>
      <c r="E378" s="52">
        <v>12000</v>
      </c>
      <c r="F378" s="3">
        <v>10000</v>
      </c>
      <c r="G378" s="3">
        <v>10000</v>
      </c>
    </row>
    <row r="379" spans="1:7" x14ac:dyDescent="0.2">
      <c r="A379" t="s">
        <v>229</v>
      </c>
      <c r="B379" s="3">
        <v>2500</v>
      </c>
      <c r="C379" s="3">
        <v>2500</v>
      </c>
      <c r="D379" s="3">
        <v>2500</v>
      </c>
      <c r="E379" s="52">
        <v>2500</v>
      </c>
      <c r="F379" s="3">
        <v>2500</v>
      </c>
      <c r="G379" s="3">
        <v>5000</v>
      </c>
    </row>
    <row r="380" spans="1:7" x14ac:dyDescent="0.2">
      <c r="A380" t="s">
        <v>230</v>
      </c>
    </row>
    <row r="381" spans="1:7" s="47" customFormat="1" x14ac:dyDescent="0.2">
      <c r="A381" s="45" t="s">
        <v>231</v>
      </c>
      <c r="B381" s="48">
        <f>SUM(B378:B380)</f>
        <v>12500</v>
      </c>
      <c r="C381" s="48">
        <f>SUM(C378:C380)</f>
        <v>12500</v>
      </c>
      <c r="D381" s="50">
        <v>14500</v>
      </c>
      <c r="E381" s="50">
        <v>14500</v>
      </c>
      <c r="F381" s="50">
        <f>F378+F379</f>
        <v>12500</v>
      </c>
      <c r="G381" s="50">
        <f>SUM(G378:G380)</f>
        <v>15000</v>
      </c>
    </row>
    <row r="383" spans="1:7" x14ac:dyDescent="0.2">
      <c r="A383" s="7" t="s">
        <v>232</v>
      </c>
    </row>
    <row r="384" spans="1:7" x14ac:dyDescent="0.2">
      <c r="A384" t="s">
        <v>233</v>
      </c>
    </row>
    <row r="385" spans="1:7" s="15" customFormat="1" x14ac:dyDescent="0.2">
      <c r="A385" s="26" t="s">
        <v>234</v>
      </c>
      <c r="B385" s="10">
        <f>SUM(B384:B384)</f>
        <v>0</v>
      </c>
      <c r="C385" s="10">
        <f>SUM(C384:C384)</f>
        <v>0</v>
      </c>
      <c r="D385" s="29">
        <v>0</v>
      </c>
      <c r="E385" s="47">
        <v>0</v>
      </c>
      <c r="F385" s="15">
        <v>0</v>
      </c>
      <c r="G385" s="15">
        <v>0</v>
      </c>
    </row>
    <row r="387" spans="1:7" x14ac:dyDescent="0.2">
      <c r="A387" s="7" t="s">
        <v>235</v>
      </c>
    </row>
    <row r="388" spans="1:7" x14ac:dyDescent="0.2">
      <c r="A388" t="s">
        <v>236</v>
      </c>
      <c r="B388" s="3">
        <v>27463</v>
      </c>
      <c r="C388" s="3">
        <v>27463</v>
      </c>
      <c r="D388" s="3">
        <v>27463</v>
      </c>
      <c r="E388" s="52">
        <v>27463</v>
      </c>
      <c r="F388" s="3">
        <v>27463</v>
      </c>
      <c r="G388" s="3">
        <v>27463</v>
      </c>
    </row>
    <row r="389" spans="1:7" x14ac:dyDescent="0.2">
      <c r="A389" t="s">
        <v>237</v>
      </c>
      <c r="G389" s="3"/>
    </row>
    <row r="390" spans="1:7" x14ac:dyDescent="0.2">
      <c r="A390" t="s">
        <v>238</v>
      </c>
      <c r="B390" s="3">
        <v>20500</v>
      </c>
      <c r="C390" s="3">
        <v>20500</v>
      </c>
      <c r="D390" s="3">
        <v>20500</v>
      </c>
      <c r="E390" s="52">
        <v>20500</v>
      </c>
      <c r="F390" s="3">
        <v>20500</v>
      </c>
      <c r="G390" s="3">
        <v>20500</v>
      </c>
    </row>
    <row r="391" spans="1:7" x14ac:dyDescent="0.2">
      <c r="A391" t="s">
        <v>268</v>
      </c>
    </row>
    <row r="392" spans="1:7" x14ac:dyDescent="0.2">
      <c r="A392" t="s">
        <v>273</v>
      </c>
      <c r="B392" s="3">
        <v>3537</v>
      </c>
      <c r="C392" s="3">
        <v>3537</v>
      </c>
      <c r="D392" s="3">
        <v>3537</v>
      </c>
      <c r="E392" s="52">
        <v>3537</v>
      </c>
      <c r="F392" s="3">
        <v>3537</v>
      </c>
      <c r="G392" s="3">
        <v>3537</v>
      </c>
    </row>
    <row r="393" spans="1:7" x14ac:dyDescent="0.2">
      <c r="A393" t="s">
        <v>239</v>
      </c>
      <c r="B393" s="3">
        <v>72000</v>
      </c>
      <c r="C393" s="24">
        <v>79000</v>
      </c>
      <c r="D393" s="3">
        <v>79000</v>
      </c>
      <c r="E393" s="52">
        <v>79000</v>
      </c>
      <c r="F393" s="3">
        <v>79000</v>
      </c>
      <c r="G393" s="3">
        <v>79000</v>
      </c>
    </row>
    <row r="394" spans="1:7" x14ac:dyDescent="0.2">
      <c r="A394" t="s">
        <v>240</v>
      </c>
      <c r="B394" s="3">
        <v>6560</v>
      </c>
      <c r="C394" s="3">
        <v>6560</v>
      </c>
      <c r="D394" s="3">
        <v>6560</v>
      </c>
      <c r="E394" s="52">
        <v>6560</v>
      </c>
      <c r="F394" s="3">
        <v>6560</v>
      </c>
      <c r="G394" s="3">
        <v>6560</v>
      </c>
    </row>
    <row r="395" spans="1:7" x14ac:dyDescent="0.2">
      <c r="A395" t="s">
        <v>241</v>
      </c>
      <c r="B395" s="3">
        <v>550</v>
      </c>
      <c r="C395" s="3">
        <v>550</v>
      </c>
      <c r="D395" s="3">
        <v>600</v>
      </c>
      <c r="E395" s="52">
        <v>600</v>
      </c>
      <c r="F395" s="3">
        <v>600</v>
      </c>
      <c r="G395" s="3">
        <v>600</v>
      </c>
    </row>
    <row r="396" spans="1:7" s="47" customFormat="1" x14ac:dyDescent="0.2">
      <c r="A396" s="45" t="s">
        <v>242</v>
      </c>
      <c r="B396" s="48">
        <f>SUM(B388:B395)</f>
        <v>130610</v>
      </c>
      <c r="C396" s="48">
        <f>SUM(C388:C395)</f>
        <v>137610</v>
      </c>
      <c r="D396" s="50">
        <v>137660</v>
      </c>
      <c r="E396" s="50">
        <v>137660</v>
      </c>
      <c r="F396" s="50">
        <f>F388+F390+F392++F393+F394+F395</f>
        <v>137660</v>
      </c>
      <c r="G396" s="50">
        <f>SUM(G388:G395)</f>
        <v>137660</v>
      </c>
    </row>
    <row r="397" spans="1:7" x14ac:dyDescent="0.2">
      <c r="A397" s="13"/>
    </row>
    <row r="398" spans="1:7" x14ac:dyDescent="0.2">
      <c r="A398" s="13"/>
    </row>
    <row r="399" spans="1:7" x14ac:dyDescent="0.2">
      <c r="A399" s="13"/>
    </row>
    <row r="400" spans="1:7" x14ac:dyDescent="0.2">
      <c r="A400" s="13" t="s">
        <v>311</v>
      </c>
      <c r="F400" s="67">
        <v>1358496</v>
      </c>
      <c r="G400" s="67">
        <v>1375398</v>
      </c>
    </row>
    <row r="401" spans="1:7" x14ac:dyDescent="0.2">
      <c r="A401" s="13" t="s">
        <v>314</v>
      </c>
      <c r="F401" s="67">
        <v>1099837</v>
      </c>
      <c r="G401" s="3">
        <v>1116680</v>
      </c>
    </row>
    <row r="402" spans="1:7" x14ac:dyDescent="0.2">
      <c r="F402" s="3"/>
    </row>
    <row r="403" spans="1:7" s="47" customFormat="1" x14ac:dyDescent="0.2">
      <c r="A403" s="45" t="s">
        <v>243</v>
      </c>
      <c r="B403" s="46">
        <v>2239558</v>
      </c>
      <c r="C403" s="46">
        <v>2333341</v>
      </c>
      <c r="D403" s="50">
        <v>2373784</v>
      </c>
      <c r="E403" s="50">
        <v>2407917</v>
      </c>
      <c r="F403" s="4">
        <v>2458333</v>
      </c>
      <c r="G403" s="50">
        <f>G400+G401</f>
        <v>2492078</v>
      </c>
    </row>
    <row r="404" spans="1:7" x14ac:dyDescent="0.2">
      <c r="A404" s="7"/>
      <c r="F404" s="3"/>
    </row>
    <row r="405" spans="1:7" x14ac:dyDescent="0.2">
      <c r="A405" s="7"/>
      <c r="F405" s="3"/>
    </row>
    <row r="406" spans="1:7" s="44" customFormat="1" x14ac:dyDescent="0.2">
      <c r="A406" s="42" t="s">
        <v>244</v>
      </c>
      <c r="B406" s="43">
        <v>1253070</v>
      </c>
      <c r="C406" s="43">
        <v>1290220</v>
      </c>
      <c r="D406" s="44">
        <v>1310870</v>
      </c>
      <c r="E406" s="44">
        <v>1321712</v>
      </c>
      <c r="F406" s="36">
        <v>1358496</v>
      </c>
      <c r="G406" s="44">
        <v>1375398</v>
      </c>
    </row>
    <row r="407" spans="1:7" x14ac:dyDescent="0.2">
      <c r="F407" s="3"/>
    </row>
    <row r="408" spans="1:7" x14ac:dyDescent="0.2">
      <c r="F408" s="3"/>
    </row>
    <row r="409" spans="1:7" x14ac:dyDescent="0.2">
      <c r="F409" s="3"/>
    </row>
    <row r="410" spans="1:7" x14ac:dyDescent="0.2">
      <c r="F410" s="3"/>
    </row>
    <row r="413" spans="1:7" x14ac:dyDescent="0.2">
      <c r="G413" s="72"/>
    </row>
    <row r="414" spans="1:7" x14ac:dyDescent="0.2">
      <c r="G414" s="14"/>
    </row>
    <row r="416" spans="1:7" x14ac:dyDescent="0.2">
      <c r="G416" s="44"/>
    </row>
    <row r="421" spans="1:7" x14ac:dyDescent="0.2">
      <c r="A421" s="7" t="s">
        <v>245</v>
      </c>
    </row>
    <row r="422" spans="1:7" x14ac:dyDescent="0.2">
      <c r="A422" t="s">
        <v>246</v>
      </c>
      <c r="B422" s="3">
        <v>51768</v>
      </c>
      <c r="C422" s="3">
        <v>51768</v>
      </c>
      <c r="D422" s="3">
        <v>51768</v>
      </c>
      <c r="F422" s="3">
        <v>54485</v>
      </c>
      <c r="G422" s="3">
        <v>56426</v>
      </c>
    </row>
    <row r="423" spans="1:7" x14ac:dyDescent="0.2">
      <c r="A423" t="s">
        <v>247</v>
      </c>
      <c r="B423" s="3">
        <v>1500</v>
      </c>
      <c r="C423" s="3">
        <v>1500</v>
      </c>
      <c r="D423" s="3">
        <v>1500</v>
      </c>
      <c r="F423" s="3">
        <v>900</v>
      </c>
      <c r="G423" s="3">
        <v>1000</v>
      </c>
    </row>
    <row r="424" spans="1:7" x14ac:dyDescent="0.2">
      <c r="A424" t="s">
        <v>248</v>
      </c>
    </row>
    <row r="425" spans="1:7" x14ac:dyDescent="0.2">
      <c r="A425" t="s">
        <v>250</v>
      </c>
      <c r="B425" s="3">
        <v>14957</v>
      </c>
      <c r="C425" s="3">
        <v>14957</v>
      </c>
      <c r="D425" s="3">
        <v>14000</v>
      </c>
      <c r="F425" s="3">
        <v>14000</v>
      </c>
      <c r="G425" s="3">
        <v>14000</v>
      </c>
    </row>
    <row r="426" spans="1:7" x14ac:dyDescent="0.2">
      <c r="A426" t="s">
        <v>249</v>
      </c>
      <c r="B426" s="3">
        <v>17500</v>
      </c>
      <c r="C426" s="3">
        <v>17500</v>
      </c>
      <c r="D426" s="3">
        <v>16500</v>
      </c>
      <c r="F426" s="3">
        <v>14000</v>
      </c>
      <c r="G426" s="3">
        <v>12000</v>
      </c>
    </row>
    <row r="427" spans="1:7" s="15" customFormat="1" x14ac:dyDescent="0.2">
      <c r="A427" s="26" t="s">
        <v>251</v>
      </c>
      <c r="B427" s="10">
        <f>SUM(B422:B426)</f>
        <v>85725</v>
      </c>
      <c r="C427" s="10">
        <f>SUM(C422:C426)</f>
        <v>85725</v>
      </c>
      <c r="D427" s="4">
        <v>83768</v>
      </c>
      <c r="E427" s="47"/>
      <c r="F427" s="4">
        <f>F422+F423+F425+F426</f>
        <v>83385</v>
      </c>
      <c r="G427" s="4">
        <f>SUM(G422:G426)</f>
        <v>83426</v>
      </c>
    </row>
    <row r="429" spans="1:7" x14ac:dyDescent="0.2">
      <c r="A429" s="7" t="s">
        <v>161</v>
      </c>
    </row>
    <row r="430" spans="1:7" x14ac:dyDescent="0.2">
      <c r="A430" t="s">
        <v>252</v>
      </c>
      <c r="B430" s="3">
        <v>300</v>
      </c>
      <c r="C430" s="3">
        <v>300</v>
      </c>
      <c r="D430" s="3">
        <v>300</v>
      </c>
      <c r="F430" s="3">
        <v>300</v>
      </c>
      <c r="G430" s="3">
        <v>300</v>
      </c>
    </row>
    <row r="431" spans="1:7" x14ac:dyDescent="0.2">
      <c r="A431" s="8" t="s">
        <v>253</v>
      </c>
      <c r="B431" s="3">
        <v>3975</v>
      </c>
      <c r="C431" s="3">
        <v>3975</v>
      </c>
      <c r="D431" s="3">
        <v>4000</v>
      </c>
      <c r="F431" s="3">
        <v>4000</v>
      </c>
      <c r="G431" s="3">
        <v>4000</v>
      </c>
    </row>
    <row r="432" spans="1:7" x14ac:dyDescent="0.2">
      <c r="A432" t="s">
        <v>254</v>
      </c>
    </row>
    <row r="433" spans="1:7" s="32" customFormat="1" x14ac:dyDescent="0.2">
      <c r="A433" s="26" t="s">
        <v>255</v>
      </c>
      <c r="B433" s="10">
        <f>SUM(B430:B432)</f>
        <v>4275</v>
      </c>
      <c r="C433" s="10">
        <f>SUM(C430:C432)</f>
        <v>4275</v>
      </c>
      <c r="D433" s="4">
        <v>4300</v>
      </c>
      <c r="E433" s="50"/>
      <c r="F433" s="4">
        <f>F430+F431</f>
        <v>4300</v>
      </c>
      <c r="G433" s="4">
        <f>SUM(G430:G432)</f>
        <v>4300</v>
      </c>
    </row>
    <row r="436" spans="1:7" s="32" customFormat="1" x14ac:dyDescent="0.2">
      <c r="A436" s="26" t="s">
        <v>256</v>
      </c>
      <c r="B436" s="10">
        <f>SUM(B427,B433)</f>
        <v>90000</v>
      </c>
      <c r="C436" s="10">
        <f>SUM(C427,C433)</f>
        <v>90000</v>
      </c>
      <c r="D436" s="4">
        <v>90000</v>
      </c>
      <c r="E436" s="50"/>
      <c r="F436" s="4">
        <f>F427+F433</f>
        <v>87685</v>
      </c>
      <c r="G436" s="4">
        <f>G427+G433</f>
        <v>87726</v>
      </c>
    </row>
    <row r="439" spans="1:7" x14ac:dyDescent="0.2">
      <c r="A439" s="7" t="s">
        <v>257</v>
      </c>
    </row>
    <row r="440" spans="1:7" x14ac:dyDescent="0.2">
      <c r="A440" t="s">
        <v>258</v>
      </c>
      <c r="B440" s="3">
        <v>0</v>
      </c>
      <c r="C440" s="3">
        <v>0</v>
      </c>
      <c r="D440" s="3">
        <v>0</v>
      </c>
    </row>
    <row r="441" spans="1:7" x14ac:dyDescent="0.2">
      <c r="A441" s="8" t="s">
        <v>259</v>
      </c>
      <c r="B441" s="3">
        <v>80000</v>
      </c>
      <c r="C441" s="3">
        <v>80000</v>
      </c>
      <c r="D441" s="3">
        <v>75000</v>
      </c>
      <c r="F441" s="3">
        <v>83000</v>
      </c>
      <c r="G441" s="3">
        <v>77866</v>
      </c>
    </row>
    <row r="442" spans="1:7" x14ac:dyDescent="0.2">
      <c r="A442" s="8" t="s">
        <v>260</v>
      </c>
    </row>
    <row r="443" spans="1:7" x14ac:dyDescent="0.2">
      <c r="A443" s="8" t="s">
        <v>261</v>
      </c>
      <c r="B443" s="3">
        <v>240</v>
      </c>
      <c r="C443" s="3">
        <v>240</v>
      </c>
      <c r="D443" s="3">
        <v>400</v>
      </c>
      <c r="F443" s="3">
        <v>480</v>
      </c>
      <c r="G443" s="3">
        <v>500</v>
      </c>
    </row>
    <row r="444" spans="1:7" x14ac:dyDescent="0.2">
      <c r="A444" s="8" t="s">
        <v>262</v>
      </c>
    </row>
    <row r="445" spans="1:7" x14ac:dyDescent="0.2">
      <c r="A445" s="8" t="s">
        <v>263</v>
      </c>
    </row>
    <row r="446" spans="1:7" x14ac:dyDescent="0.2">
      <c r="A446" s="8" t="s">
        <v>272</v>
      </c>
    </row>
    <row r="447" spans="1:7" x14ac:dyDescent="0.2">
      <c r="A447" s="8" t="s">
        <v>264</v>
      </c>
      <c r="B447" s="3">
        <v>1672</v>
      </c>
      <c r="C447" s="3">
        <v>1672</v>
      </c>
      <c r="D447" s="3">
        <v>3000</v>
      </c>
      <c r="F447" s="3">
        <v>709</v>
      </c>
      <c r="G447" s="3">
        <v>1418</v>
      </c>
    </row>
    <row r="448" spans="1:7" x14ac:dyDescent="0.2">
      <c r="A448" s="8" t="s">
        <v>265</v>
      </c>
      <c r="B448" s="3">
        <v>6942</v>
      </c>
      <c r="C448" s="3">
        <v>6942</v>
      </c>
      <c r="D448" s="3">
        <v>6942</v>
      </c>
      <c r="F448" s="3">
        <v>3471</v>
      </c>
      <c r="G448" s="3">
        <v>6942</v>
      </c>
    </row>
    <row r="449" spans="1:7" x14ac:dyDescent="0.2">
      <c r="A449" s="8" t="s">
        <v>276</v>
      </c>
      <c r="B449" s="3">
        <v>1000</v>
      </c>
      <c r="C449" s="3">
        <v>1000</v>
      </c>
      <c r="D449" s="3">
        <v>0</v>
      </c>
      <c r="G449" s="3">
        <v>1000</v>
      </c>
    </row>
    <row r="450" spans="1:7" x14ac:dyDescent="0.2">
      <c r="A450" s="8" t="s">
        <v>270</v>
      </c>
      <c r="B450" s="3">
        <v>146</v>
      </c>
      <c r="C450" s="3">
        <v>146</v>
      </c>
      <c r="D450" s="3">
        <v>0</v>
      </c>
    </row>
    <row r="451" spans="1:7" s="32" customFormat="1" x14ac:dyDescent="0.2">
      <c r="A451" s="26" t="s">
        <v>266</v>
      </c>
      <c r="B451" s="10">
        <f>SUM(B440:B450)</f>
        <v>90000</v>
      </c>
      <c r="C451" s="10">
        <f>SUM(C440:C450)</f>
        <v>90000</v>
      </c>
      <c r="D451" s="4">
        <v>90000</v>
      </c>
      <c r="E451" s="50"/>
      <c r="F451" s="4">
        <f>F441+F443+F447+F448</f>
        <v>87660</v>
      </c>
      <c r="G451" s="4">
        <f>SUM(G441:G450)</f>
        <v>87726</v>
      </c>
    </row>
    <row r="452" spans="1:7" x14ac:dyDescent="0.2">
      <c r="A452" s="13"/>
    </row>
    <row r="453" spans="1:7" x14ac:dyDescent="0.2">
      <c r="A453" s="13"/>
    </row>
    <row r="454" spans="1:7" x14ac:dyDescent="0.2">
      <c r="A454" s="13"/>
    </row>
    <row r="455" spans="1:7" x14ac:dyDescent="0.2">
      <c r="A455" s="13"/>
    </row>
    <row r="474" spans="1:7" x14ac:dyDescent="0.2">
      <c r="A474" s="39" t="s">
        <v>285</v>
      </c>
      <c r="B474" s="39"/>
      <c r="C474" s="40">
        <v>18000</v>
      </c>
      <c r="D474" s="40"/>
      <c r="E474" s="55"/>
      <c r="F474" s="68">
        <v>18000</v>
      </c>
      <c r="G474">
        <v>18000</v>
      </c>
    </row>
    <row r="475" spans="1:7" x14ac:dyDescent="0.2">
      <c r="A475" s="39" t="s">
        <v>286</v>
      </c>
      <c r="B475" s="39"/>
      <c r="C475" s="40">
        <v>31660</v>
      </c>
      <c r="D475" s="40"/>
      <c r="E475" s="55"/>
      <c r="F475">
        <v>33460</v>
      </c>
      <c r="G475">
        <v>33460</v>
      </c>
    </row>
    <row r="476" spans="1:7" x14ac:dyDescent="0.2">
      <c r="A476" s="39" t="s">
        <v>287</v>
      </c>
      <c r="B476" s="39"/>
      <c r="C476" s="40">
        <v>6300</v>
      </c>
      <c r="D476" s="40"/>
      <c r="E476" s="55"/>
      <c r="F476">
        <v>6300</v>
      </c>
      <c r="G476">
        <v>6300</v>
      </c>
    </row>
    <row r="477" spans="1:7" x14ac:dyDescent="0.2">
      <c r="A477" s="39" t="s">
        <v>288</v>
      </c>
      <c r="B477" s="39"/>
      <c r="C477" s="40">
        <v>944</v>
      </c>
      <c r="D477" s="40"/>
      <c r="E477" s="55"/>
      <c r="F477">
        <v>2650</v>
      </c>
      <c r="G477">
        <v>1000</v>
      </c>
    </row>
    <row r="478" spans="1:7" x14ac:dyDescent="0.2">
      <c r="A478" s="39" t="s">
        <v>289</v>
      </c>
      <c r="B478" s="39"/>
      <c r="C478" s="40">
        <v>5002</v>
      </c>
      <c r="D478" s="40"/>
      <c r="E478" s="55"/>
      <c r="F478">
        <v>5002</v>
      </c>
      <c r="G478">
        <v>5002</v>
      </c>
    </row>
    <row r="479" spans="1:7" x14ac:dyDescent="0.2">
      <c r="A479" s="39" t="s">
        <v>290</v>
      </c>
      <c r="B479" s="39"/>
      <c r="C479" s="40">
        <v>51522</v>
      </c>
      <c r="D479" s="40"/>
      <c r="E479" s="55"/>
      <c r="F479">
        <v>63668</v>
      </c>
      <c r="G479">
        <v>63668</v>
      </c>
    </row>
    <row r="480" spans="1:7" x14ac:dyDescent="0.2">
      <c r="A480" s="39" t="s">
        <v>312</v>
      </c>
      <c r="B480" s="39"/>
      <c r="C480" s="40"/>
      <c r="D480" s="40"/>
      <c r="E480" s="55"/>
      <c r="F480">
        <v>12000</v>
      </c>
    </row>
    <row r="481" spans="1:7" x14ac:dyDescent="0.2">
      <c r="A481" s="39" t="s">
        <v>291</v>
      </c>
      <c r="B481" s="39"/>
      <c r="C481" s="40">
        <v>1500</v>
      </c>
      <c r="D481" s="40"/>
      <c r="E481" s="55"/>
      <c r="F481">
        <v>500</v>
      </c>
      <c r="G481">
        <v>500</v>
      </c>
    </row>
    <row r="482" spans="1:7" x14ac:dyDescent="0.2">
      <c r="A482" s="39" t="s">
        <v>292</v>
      </c>
      <c r="B482" s="39"/>
      <c r="C482" s="40">
        <v>6254</v>
      </c>
      <c r="D482" s="40"/>
      <c r="E482" s="55"/>
      <c r="F482">
        <v>6400</v>
      </c>
      <c r="G482">
        <v>6254</v>
      </c>
    </row>
    <row r="483" spans="1:7" x14ac:dyDescent="0.2">
      <c r="A483" s="39" t="s">
        <v>293</v>
      </c>
      <c r="B483" s="39"/>
      <c r="C483" s="40">
        <v>288343</v>
      </c>
      <c r="D483" s="40"/>
      <c r="E483" s="55"/>
      <c r="F483">
        <v>292591</v>
      </c>
      <c r="G483">
        <v>405095</v>
      </c>
    </row>
    <row r="484" spans="1:7" x14ac:dyDescent="0.2">
      <c r="A484" s="39" t="s">
        <v>294</v>
      </c>
      <c r="B484" s="39"/>
      <c r="C484" s="40">
        <v>2973</v>
      </c>
      <c r="D484" s="40"/>
      <c r="E484" s="55"/>
      <c r="F484">
        <v>2973</v>
      </c>
      <c r="G484">
        <v>2973</v>
      </c>
    </row>
    <row r="485" spans="1:7" x14ac:dyDescent="0.2">
      <c r="A485" s="39" t="s">
        <v>295</v>
      </c>
      <c r="B485" s="39"/>
      <c r="C485" s="40">
        <v>39319</v>
      </c>
      <c r="D485" s="40"/>
      <c r="E485" s="55"/>
      <c r="F485">
        <v>37440</v>
      </c>
      <c r="G485">
        <v>43680</v>
      </c>
    </row>
    <row r="486" spans="1:7" x14ac:dyDescent="0.2">
      <c r="A486" s="39" t="s">
        <v>296</v>
      </c>
      <c r="B486" s="39"/>
      <c r="C486" s="40">
        <v>50588</v>
      </c>
      <c r="D486" s="40"/>
      <c r="E486" s="55"/>
      <c r="F486">
        <v>58300</v>
      </c>
      <c r="G486">
        <v>58000</v>
      </c>
    </row>
    <row r="487" spans="1:7" x14ac:dyDescent="0.2">
      <c r="A487" s="39" t="s">
        <v>297</v>
      </c>
      <c r="B487" s="39"/>
      <c r="C487" s="40">
        <v>14000</v>
      </c>
      <c r="D487" s="40"/>
      <c r="E487" s="55"/>
      <c r="F487">
        <v>14000</v>
      </c>
      <c r="G487">
        <v>14000</v>
      </c>
    </row>
    <row r="488" spans="1:7" x14ac:dyDescent="0.2">
      <c r="A488" s="39" t="s">
        <v>298</v>
      </c>
      <c r="B488" s="39"/>
      <c r="C488" s="40">
        <v>44969</v>
      </c>
      <c r="D488" s="40"/>
      <c r="E488" s="55"/>
      <c r="F488">
        <v>47000</v>
      </c>
      <c r="G488">
        <v>47000</v>
      </c>
    </row>
    <row r="489" spans="1:7" x14ac:dyDescent="0.2">
      <c r="A489" s="39" t="s">
        <v>299</v>
      </c>
      <c r="B489" s="39"/>
      <c r="C489" s="40">
        <v>9000</v>
      </c>
      <c r="D489" s="40"/>
      <c r="E489" s="55"/>
      <c r="F489">
        <v>9000</v>
      </c>
      <c r="G489">
        <v>12000</v>
      </c>
    </row>
    <row r="490" spans="1:7" x14ac:dyDescent="0.2">
      <c r="A490" s="39" t="s">
        <v>300</v>
      </c>
      <c r="B490" s="39"/>
      <c r="C490" s="40">
        <v>89938</v>
      </c>
      <c r="D490" s="40"/>
      <c r="E490" s="55"/>
      <c r="F490">
        <v>45000</v>
      </c>
      <c r="G490">
        <v>93600</v>
      </c>
    </row>
    <row r="491" spans="1:7" x14ac:dyDescent="0.2">
      <c r="A491" s="39" t="s">
        <v>301</v>
      </c>
      <c r="B491" s="39"/>
      <c r="C491" s="40">
        <v>8874</v>
      </c>
      <c r="D491" s="40"/>
      <c r="E491" s="55"/>
      <c r="F491">
        <v>9700</v>
      </c>
      <c r="G491">
        <v>10500</v>
      </c>
    </row>
    <row r="492" spans="1:7" x14ac:dyDescent="0.2">
      <c r="A492" s="39" t="s">
        <v>302</v>
      </c>
      <c r="B492" s="39"/>
      <c r="C492" s="40">
        <v>3264</v>
      </c>
      <c r="D492" s="40"/>
      <c r="E492" s="55"/>
      <c r="F492">
        <v>4100</v>
      </c>
      <c r="G492">
        <v>4800</v>
      </c>
    </row>
    <row r="493" spans="1:7" x14ac:dyDescent="0.2">
      <c r="A493" s="39" t="s">
        <v>303</v>
      </c>
      <c r="B493" s="39"/>
      <c r="C493" s="40">
        <v>3876</v>
      </c>
      <c r="D493" s="40"/>
      <c r="E493" s="55"/>
      <c r="F493">
        <v>4000</v>
      </c>
      <c r="G493">
        <v>4000</v>
      </c>
    </row>
    <row r="494" spans="1:7" x14ac:dyDescent="0.2">
      <c r="A494" s="39" t="s">
        <v>304</v>
      </c>
      <c r="B494" s="39"/>
      <c r="C494" s="40">
        <v>1488</v>
      </c>
      <c r="D494" s="40"/>
      <c r="E494" s="55"/>
      <c r="F494">
        <v>2261</v>
      </c>
      <c r="G494">
        <v>2261</v>
      </c>
    </row>
    <row r="495" spans="1:7" x14ac:dyDescent="0.2">
      <c r="A495" s="39" t="s">
        <v>305</v>
      </c>
      <c r="B495" s="39"/>
      <c r="C495" s="40">
        <v>3675</v>
      </c>
      <c r="D495" s="40"/>
      <c r="E495" s="55"/>
      <c r="F495">
        <v>3250</v>
      </c>
      <c r="G495">
        <v>2500</v>
      </c>
    </row>
    <row r="496" spans="1:7" x14ac:dyDescent="0.2">
      <c r="A496" s="39" t="s">
        <v>306</v>
      </c>
      <c r="B496" s="39"/>
      <c r="C496" s="40">
        <v>89938</v>
      </c>
      <c r="D496" s="40"/>
      <c r="E496" s="55"/>
      <c r="F496">
        <v>90000</v>
      </c>
      <c r="G496">
        <v>47000</v>
      </c>
    </row>
    <row r="497" spans="1:7" x14ac:dyDescent="0.2">
      <c r="A497" s="39" t="s">
        <v>307</v>
      </c>
      <c r="B497" s="39"/>
      <c r="C497" s="40">
        <v>9318</v>
      </c>
      <c r="D497" s="40"/>
      <c r="E497" s="55"/>
      <c r="F497">
        <v>13518</v>
      </c>
      <c r="G497">
        <v>13518</v>
      </c>
    </row>
    <row r="498" spans="1:7" x14ac:dyDescent="0.2">
      <c r="A498" s="39"/>
      <c r="B498" s="14"/>
      <c r="C498" s="70">
        <v>19659</v>
      </c>
      <c r="D498" s="40"/>
      <c r="E498" s="55"/>
      <c r="F498" s="71"/>
      <c r="G498" s="71">
        <v>10000</v>
      </c>
    </row>
    <row r="499" spans="1:7" x14ac:dyDescent="0.2">
      <c r="A499" s="14"/>
      <c r="B499" s="14"/>
      <c r="C499" s="40">
        <v>800403</v>
      </c>
      <c r="D499" s="40"/>
      <c r="E499" s="55"/>
      <c r="F499">
        <v>781063</v>
      </c>
      <c r="G499">
        <f>SUM(G474:G498)</f>
        <v>905111</v>
      </c>
    </row>
    <row r="500" spans="1:7" x14ac:dyDescent="0.2">
      <c r="A500" s="14"/>
      <c r="B500" s="14" t="s">
        <v>308</v>
      </c>
      <c r="C500" s="39"/>
      <c r="D500" s="39"/>
      <c r="E500" s="55"/>
      <c r="F500">
        <v>7.6499999999999999E-2</v>
      </c>
      <c r="G500">
        <v>7.6499999999999999E-2</v>
      </c>
    </row>
    <row r="501" spans="1:7" x14ac:dyDescent="0.2">
      <c r="A501" s="14"/>
      <c r="B501" s="14"/>
      <c r="C501" s="57">
        <v>61230.83</v>
      </c>
      <c r="D501" s="39"/>
      <c r="E501" s="55"/>
      <c r="F501" s="69">
        <f>F499*F500</f>
        <v>59751.319499999998</v>
      </c>
      <c r="G501" s="69">
        <f>G499*G500</f>
        <v>69240.991500000004</v>
      </c>
    </row>
    <row r="502" spans="1:7" x14ac:dyDescent="0.2">
      <c r="A502" s="14"/>
      <c r="B502" s="14"/>
      <c r="C502" s="41"/>
      <c r="D502" s="41"/>
      <c r="E502" s="55"/>
    </row>
  </sheetData>
  <pageMargins left="0.5" right="0" top="0.75" bottom="0.75" header="0.3" footer="0.3"/>
  <pageSetup orientation="portrait" r:id="rId1"/>
  <headerFooter>
    <oddHeader>&amp;C&amp;"Arial,Bold"&amp;12Village of New York Mills 2022-2023 Final Budget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 Village Clerk</dc:creator>
  <cp:lastModifiedBy>atopor</cp:lastModifiedBy>
  <cp:lastPrinted>2022-04-13T13:29:18Z</cp:lastPrinted>
  <dcterms:created xsi:type="dcterms:W3CDTF">2013-04-08T19:22:27Z</dcterms:created>
  <dcterms:modified xsi:type="dcterms:W3CDTF">2022-04-13T13:29:20Z</dcterms:modified>
</cp:coreProperties>
</file>